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Computer Training\"/>
    </mc:Choice>
  </mc:AlternateContent>
  <bookViews>
    <workbookView xWindow="0" yWindow="0" windowWidth="20460" windowHeight="1395" tabRatio="500"/>
  </bookViews>
  <sheets>
    <sheet name="LI" sheetId="1" r:id="rId1"/>
    <sheet name="HtWt" sheetId="2" r:id="rId2"/>
    <sheet name="Rx" sheetId="3" r:id="rId3"/>
    <sheet name="Conditions" sheetId="20" r:id="rId4"/>
    <sheet name="ConditionsOld" sheetId="4" r:id="rId5"/>
    <sheet name="AA" sheetId="22" r:id="rId6"/>
    <sheet name="AE" sheetId="5" r:id="rId7"/>
    <sheet name="AG" sheetId="23" r:id="rId8"/>
    <sheet name="AH" sheetId="21" r:id="rId9"/>
    <sheet name="AS" sheetId="6" r:id="rId10"/>
    <sheet name="BL" sheetId="7" r:id="rId11"/>
    <sheet name="EQ" sheetId="8" r:id="rId12"/>
    <sheet name="FR" sheetId="9" r:id="rId13"/>
    <sheet name="GR" sheetId="10" r:id="rId14"/>
    <sheet name="GW" sheetId="11" r:id="rId15"/>
    <sheet name="LB" sheetId="12" r:id="rId16"/>
    <sheet name="MO" sheetId="13" r:id="rId17"/>
    <sheet name="OX" sheetId="14" r:id="rId18"/>
    <sheet name="RN" sheetId="15" r:id="rId19"/>
    <sheet name="SL" sheetId="16" r:id="rId20"/>
    <sheet name="TA" sheetId="17" r:id="rId21"/>
    <sheet name="UH" sheetId="18" r:id="rId22"/>
    <sheet name="NA UW" sheetId="19" r:id="rId23"/>
  </sheets>
  <definedNames>
    <definedName name="_xlnm.Print_Area">#NAME?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L7" i="1" l="1"/>
  <c r="AK7" i="1"/>
  <c r="AJ7" i="1"/>
  <c r="AI7" i="1"/>
  <c r="U7" i="1"/>
  <c r="T7" i="1"/>
  <c r="S7" i="1"/>
  <c r="D7" i="1"/>
  <c r="AJ6" i="1"/>
  <c r="U6" i="1"/>
  <c r="T6" i="1"/>
  <c r="S6" i="1"/>
  <c r="D6" i="1"/>
  <c r="AL12" i="1"/>
  <c r="AK12" i="1"/>
  <c r="AJ12" i="1"/>
  <c r="AI12" i="1"/>
  <c r="U12" i="1"/>
  <c r="T12" i="1"/>
  <c r="S12" i="1"/>
  <c r="H12" i="1" s="1"/>
  <c r="D12" i="1"/>
  <c r="V6" i="1" l="1"/>
  <c r="R6" i="1" s="1"/>
  <c r="Z6" i="1" s="1"/>
  <c r="I7" i="1"/>
  <c r="K7" i="1"/>
  <c r="K6" i="1"/>
  <c r="Q6" i="1" s="1"/>
  <c r="M7" i="1"/>
  <c r="J12" i="1"/>
  <c r="K12" i="1"/>
  <c r="V12" i="1"/>
  <c r="R12" i="1" s="1"/>
  <c r="AA12" i="1" s="1"/>
  <c r="M12" i="1"/>
  <c r="V7" i="1"/>
  <c r="R7" i="1" s="1"/>
  <c r="AJ10" i="1"/>
  <c r="AI10" i="1"/>
  <c r="T10" i="1"/>
  <c r="S10" i="1"/>
  <c r="D10" i="1"/>
  <c r="Q10" i="1" s="1"/>
  <c r="AL17" i="1"/>
  <c r="AK17" i="1"/>
  <c r="AJ17" i="1"/>
  <c r="AD17" i="1"/>
  <c r="AI17" i="1" s="1"/>
  <c r="U17" i="1"/>
  <c r="T17" i="1"/>
  <c r="S17" i="1"/>
  <c r="D17" i="1"/>
  <c r="AG16" i="1"/>
  <c r="AL16" i="1" s="1"/>
  <c r="AF16" i="1"/>
  <c r="AK16" i="1" s="1"/>
  <c r="AE16" i="1"/>
  <c r="AJ16" i="1" s="1"/>
  <c r="AD16" i="1"/>
  <c r="AI16" i="1" s="1"/>
  <c r="U16" i="1"/>
  <c r="T16" i="1"/>
  <c r="S16" i="1"/>
  <c r="D16" i="1"/>
  <c r="Q16" i="1" s="1"/>
  <c r="AL15" i="1"/>
  <c r="AK15" i="1"/>
  <c r="AJ15" i="1"/>
  <c r="AI15" i="1"/>
  <c r="U15" i="1"/>
  <c r="T15" i="1"/>
  <c r="S15" i="1"/>
  <c r="D15" i="1"/>
  <c r="Q15" i="1" s="1"/>
  <c r="K8" i="1"/>
  <c r="AM8" i="1"/>
  <c r="AJ8" i="1" s="1"/>
  <c r="U8" i="1"/>
  <c r="T8" i="1"/>
  <c r="S8" i="1"/>
  <c r="H8" i="1" s="1"/>
  <c r="D8" i="1"/>
  <c r="AL9" i="1"/>
  <c r="AK9" i="1"/>
  <c r="AJ9" i="1"/>
  <c r="AI9" i="1"/>
  <c r="U9" i="1"/>
  <c r="T9" i="1"/>
  <c r="S9" i="1"/>
  <c r="D9" i="1"/>
  <c r="K17" i="1" l="1"/>
  <c r="AB6" i="1"/>
  <c r="AA6" i="1"/>
  <c r="AC6" i="1"/>
  <c r="Y6" i="1"/>
  <c r="W6" i="1" s="1"/>
  <c r="E6" i="1" s="1"/>
  <c r="Q12" i="1"/>
  <c r="Q7" i="1"/>
  <c r="Y12" i="1"/>
  <c r="W12" i="1" s="1"/>
  <c r="Z12" i="1"/>
  <c r="AC12" i="1"/>
  <c r="AB12" i="1"/>
  <c r="AC7" i="1"/>
  <c r="Y7" i="1"/>
  <c r="W7" i="1" s="1"/>
  <c r="Z7" i="1"/>
  <c r="AB7" i="1"/>
  <c r="AA7" i="1"/>
  <c r="Q17" i="1"/>
  <c r="V10" i="1"/>
  <c r="R10" i="1" s="1"/>
  <c r="AC10" i="1" s="1"/>
  <c r="V16" i="1"/>
  <c r="R16" i="1" s="1"/>
  <c r="AB16" i="1" s="1"/>
  <c r="V17" i="1"/>
  <c r="V15" i="1"/>
  <c r="R15" i="1" s="1"/>
  <c r="AA15" i="1" s="1"/>
  <c r="V8" i="1"/>
  <c r="R8" i="1" s="1"/>
  <c r="Z8" i="1" s="1"/>
  <c r="I8" i="1"/>
  <c r="Q8" i="1" s="1"/>
  <c r="AL8" i="1"/>
  <c r="AK8" i="1" s="1"/>
  <c r="AI8" i="1" s="1"/>
  <c r="V9" i="1"/>
  <c r="R9" i="1" s="1"/>
  <c r="AA9" i="1" s="1"/>
  <c r="K9" i="1"/>
  <c r="Q9" i="1" s="1"/>
  <c r="E12" i="1" l="1"/>
  <c r="E7" i="1"/>
  <c r="AA10" i="1"/>
  <c r="Y10" i="1"/>
  <c r="AB10" i="1"/>
  <c r="Z10" i="1"/>
  <c r="AC16" i="1"/>
  <c r="AA16" i="1"/>
  <c r="Z16" i="1"/>
  <c r="Y16" i="1"/>
  <c r="W16" i="1" s="1"/>
  <c r="E16" i="1" s="1"/>
  <c r="AC15" i="1"/>
  <c r="AC8" i="1"/>
  <c r="Y15" i="1"/>
  <c r="AB15" i="1"/>
  <c r="Z15" i="1"/>
  <c r="AB9" i="1"/>
  <c r="Y8" i="1"/>
  <c r="W8" i="1" s="1"/>
  <c r="AA8" i="1"/>
  <c r="AB8" i="1"/>
  <c r="AC9" i="1"/>
  <c r="Y9" i="1"/>
  <c r="Z9" i="1"/>
  <c r="E8" i="1" l="1"/>
  <c r="W9" i="1"/>
  <c r="E9" i="1" s="1"/>
  <c r="W10" i="1"/>
  <c r="E10" i="1" s="1"/>
  <c r="W15" i="1"/>
  <c r="E15" i="1" s="1"/>
  <c r="D14" i="1" l="1"/>
  <c r="I84" i="11"/>
  <c r="G84" i="11"/>
  <c r="D84" i="11"/>
  <c r="E84" i="11" s="1"/>
  <c r="B84" i="11"/>
  <c r="C84" i="11" s="1"/>
  <c r="I83" i="11"/>
  <c r="G83" i="11"/>
  <c r="D83" i="11"/>
  <c r="E83" i="11" s="1"/>
  <c r="C83" i="11"/>
  <c r="B83" i="11"/>
  <c r="I82" i="11"/>
  <c r="G82" i="11"/>
  <c r="E82" i="11"/>
  <c r="D82" i="11"/>
  <c r="B82" i="11"/>
  <c r="C82" i="11" s="1"/>
  <c r="I81" i="11"/>
  <c r="G81" i="11"/>
  <c r="E81" i="11"/>
  <c r="D81" i="11"/>
  <c r="B81" i="11"/>
  <c r="C81" i="11" s="1"/>
  <c r="I80" i="11"/>
  <c r="G80" i="11"/>
  <c r="D80" i="11"/>
  <c r="E80" i="11" s="1"/>
  <c r="B80" i="11"/>
  <c r="C80" i="11" s="1"/>
  <c r="I79" i="11"/>
  <c r="G79" i="11"/>
  <c r="D79" i="11"/>
  <c r="E79" i="11" s="1"/>
  <c r="C79" i="11"/>
  <c r="B79" i="11"/>
  <c r="I78" i="11"/>
  <c r="G78" i="11"/>
  <c r="E78" i="11"/>
  <c r="D78" i="11"/>
  <c r="B78" i="11"/>
  <c r="C78" i="11" s="1"/>
  <c r="I77" i="11"/>
  <c r="G77" i="11"/>
  <c r="D77" i="11"/>
  <c r="E77" i="11" s="1"/>
  <c r="B77" i="11"/>
  <c r="C77" i="11" s="1"/>
  <c r="I76" i="11"/>
  <c r="G76" i="11"/>
  <c r="D76" i="11"/>
  <c r="E76" i="11" s="1"/>
  <c r="B76" i="11"/>
  <c r="C76" i="11" s="1"/>
  <c r="I75" i="11"/>
  <c r="G75" i="11"/>
  <c r="D75" i="11"/>
  <c r="E75" i="11" s="1"/>
  <c r="C75" i="11"/>
  <c r="B75" i="11"/>
  <c r="I74" i="11"/>
  <c r="G74" i="11"/>
  <c r="E74" i="11"/>
  <c r="D74" i="11"/>
  <c r="B74" i="11"/>
  <c r="C74" i="11" s="1"/>
  <c r="I73" i="11"/>
  <c r="G73" i="11"/>
  <c r="D73" i="11"/>
  <c r="E73" i="11" s="1"/>
  <c r="C73" i="11"/>
  <c r="B73" i="11"/>
  <c r="I72" i="11"/>
  <c r="G72" i="11"/>
  <c r="E72" i="11"/>
  <c r="D72" i="11"/>
  <c r="B72" i="11"/>
  <c r="C72" i="11" s="1"/>
  <c r="I71" i="11"/>
  <c r="G71" i="11"/>
  <c r="D71" i="11"/>
  <c r="E71" i="11" s="1"/>
  <c r="C71" i="11"/>
  <c r="B71" i="11"/>
  <c r="I70" i="11"/>
  <c r="G70" i="11"/>
  <c r="E70" i="11"/>
  <c r="D70" i="11"/>
  <c r="B70" i="11"/>
  <c r="C70" i="11" s="1"/>
  <c r="I69" i="11"/>
  <c r="G69" i="11"/>
  <c r="D69" i="11"/>
  <c r="E69" i="11" s="1"/>
  <c r="B69" i="11"/>
  <c r="C69" i="11" s="1"/>
  <c r="I68" i="11"/>
  <c r="G68" i="11"/>
  <c r="D68" i="11"/>
  <c r="E68" i="11" s="1"/>
  <c r="C68" i="11"/>
  <c r="B68" i="11"/>
  <c r="I67" i="11"/>
  <c r="G67" i="11"/>
  <c r="E67" i="11"/>
  <c r="D67" i="11"/>
  <c r="B67" i="11"/>
  <c r="C67" i="11" s="1"/>
  <c r="I66" i="11"/>
  <c r="G66" i="11"/>
  <c r="D66" i="11"/>
  <c r="E66" i="11" s="1"/>
  <c r="C66" i="11"/>
  <c r="B66" i="11"/>
  <c r="I65" i="11"/>
  <c r="G65" i="11"/>
  <c r="E65" i="11"/>
  <c r="D65" i="11"/>
  <c r="B65" i="11"/>
  <c r="C65" i="11" s="1"/>
  <c r="I64" i="11"/>
  <c r="G64" i="11"/>
  <c r="D64" i="11"/>
  <c r="E64" i="11" s="1"/>
  <c r="B64" i="11"/>
  <c r="C64" i="11" s="1"/>
  <c r="I63" i="11"/>
  <c r="G63" i="11"/>
  <c r="D63" i="11"/>
  <c r="E63" i="11" s="1"/>
  <c r="B63" i="11"/>
  <c r="C63" i="11" s="1"/>
  <c r="I62" i="11"/>
  <c r="G62" i="11"/>
  <c r="D62" i="11"/>
  <c r="E62" i="11" s="1"/>
  <c r="C62" i="11"/>
  <c r="B62" i="11"/>
  <c r="I61" i="11"/>
  <c r="G61" i="11"/>
  <c r="E61" i="11"/>
  <c r="D61" i="11"/>
  <c r="B61" i="11"/>
  <c r="C61" i="11" s="1"/>
  <c r="I60" i="11"/>
  <c r="G60" i="11"/>
  <c r="D60" i="11"/>
  <c r="E60" i="11" s="1"/>
  <c r="B60" i="11"/>
  <c r="C60" i="11" s="1"/>
  <c r="I59" i="11"/>
  <c r="G59" i="11"/>
  <c r="D59" i="11"/>
  <c r="E59" i="11" s="1"/>
  <c r="B59" i="11"/>
  <c r="C59" i="11" s="1"/>
  <c r="I58" i="11"/>
  <c r="G58" i="11"/>
  <c r="D58" i="11"/>
  <c r="E58" i="11" s="1"/>
  <c r="C58" i="11"/>
  <c r="B58" i="11"/>
  <c r="I57" i="11"/>
  <c r="G57" i="11"/>
  <c r="E57" i="11"/>
  <c r="D57" i="11"/>
  <c r="B57" i="11"/>
  <c r="C57" i="11" s="1"/>
  <c r="I56" i="11"/>
  <c r="G56" i="11"/>
  <c r="D56" i="11"/>
  <c r="E56" i="11" s="1"/>
  <c r="B56" i="11"/>
  <c r="C56" i="11" s="1"/>
  <c r="I55" i="11"/>
  <c r="G55" i="11"/>
  <c r="D55" i="11"/>
  <c r="E55" i="11" s="1"/>
  <c r="B55" i="11"/>
  <c r="C55" i="11" s="1"/>
  <c r="I54" i="11"/>
  <c r="G54" i="11"/>
  <c r="D54" i="11"/>
  <c r="E54" i="11" s="1"/>
  <c r="C54" i="11"/>
  <c r="B54" i="11"/>
  <c r="I53" i="11"/>
  <c r="G53" i="11"/>
  <c r="E53" i="11"/>
  <c r="D53" i="11"/>
  <c r="B53" i="11"/>
  <c r="C53" i="11" s="1"/>
  <c r="I52" i="11"/>
  <c r="G52" i="11"/>
  <c r="D52" i="11"/>
  <c r="E52" i="11" s="1"/>
  <c r="B52" i="11"/>
  <c r="C52" i="11" s="1"/>
  <c r="I51" i="11"/>
  <c r="G51" i="11"/>
  <c r="D51" i="11"/>
  <c r="E51" i="11" s="1"/>
  <c r="B51" i="11"/>
  <c r="C51" i="11" s="1"/>
  <c r="I50" i="11"/>
  <c r="G50" i="11"/>
  <c r="D50" i="11"/>
  <c r="E50" i="11" s="1"/>
  <c r="C50" i="11"/>
  <c r="B50" i="11"/>
  <c r="I49" i="11"/>
  <c r="G49" i="11"/>
  <c r="E49" i="11"/>
  <c r="D49" i="11"/>
  <c r="B49" i="11"/>
  <c r="C49" i="11" s="1"/>
  <c r="I48" i="11"/>
  <c r="G48" i="11"/>
  <c r="D48" i="11"/>
  <c r="E48" i="11" s="1"/>
  <c r="B48" i="11"/>
  <c r="C48" i="11" s="1"/>
  <c r="I47" i="11"/>
  <c r="G47" i="11"/>
  <c r="D47" i="11"/>
  <c r="E47" i="11" s="1"/>
  <c r="B47" i="11"/>
  <c r="C47" i="11" s="1"/>
  <c r="I46" i="11"/>
  <c r="G46" i="11"/>
  <c r="D46" i="11"/>
  <c r="E46" i="11" s="1"/>
  <c r="C46" i="11"/>
  <c r="B46" i="11"/>
  <c r="I45" i="11"/>
  <c r="G45" i="11"/>
  <c r="E45" i="11"/>
  <c r="D45" i="11"/>
  <c r="B45" i="11"/>
  <c r="C45" i="11" s="1"/>
  <c r="I44" i="11"/>
  <c r="G44" i="11"/>
  <c r="D44" i="11"/>
  <c r="E44" i="11" s="1"/>
  <c r="B44" i="11"/>
  <c r="C44" i="11" s="1"/>
  <c r="Q30" i="2"/>
  <c r="Q31" i="2" s="1"/>
  <c r="Q32" i="2" s="1"/>
  <c r="P30" i="2"/>
  <c r="P31" i="2" s="1"/>
  <c r="P32" i="2" s="1"/>
  <c r="O30" i="2"/>
  <c r="O31" i="2" s="1"/>
  <c r="O32" i="2" s="1"/>
  <c r="Q26" i="2"/>
  <c r="Q27" i="2" s="1"/>
  <c r="Q28" i="2" s="1"/>
  <c r="S25" i="2"/>
  <c r="S26" i="2" s="1"/>
  <c r="S27" i="2" s="1"/>
  <c r="S28" i="2" s="1"/>
  <c r="S29" i="2" s="1"/>
  <c r="S30" i="2" s="1"/>
  <c r="S31" i="2" s="1"/>
  <c r="S32" i="2" s="1"/>
  <c r="T24" i="2"/>
  <c r="T25" i="2" s="1"/>
  <c r="T26" i="2" s="1"/>
  <c r="T27" i="2" s="1"/>
  <c r="T28" i="2" s="1"/>
  <c r="T29" i="2" s="1"/>
  <c r="T30" i="2" s="1"/>
  <c r="T31" i="2" s="1"/>
  <c r="Q22" i="2"/>
  <c r="Q23" i="2" s="1"/>
  <c r="Q24" i="2" s="1"/>
  <c r="P22" i="2"/>
  <c r="P23" i="2" s="1"/>
  <c r="P24" i="2" s="1"/>
  <c r="O20" i="2"/>
  <c r="T19" i="2"/>
  <c r="Q18" i="2"/>
  <c r="Q19" i="2" s="1"/>
  <c r="Q20" i="2" s="1"/>
  <c r="P18" i="2"/>
  <c r="P19" i="2" s="1"/>
  <c r="P20" i="2" s="1"/>
  <c r="O18" i="2"/>
  <c r="Q14" i="2"/>
  <c r="Q15" i="2" s="1"/>
  <c r="Q16" i="2" s="1"/>
  <c r="P14" i="2"/>
  <c r="P15" i="2" s="1"/>
  <c r="P16" i="2" s="1"/>
  <c r="O14" i="2"/>
  <c r="O15" i="2" s="1"/>
  <c r="O16" i="2" s="1"/>
  <c r="F10" i="2"/>
  <c r="F11" i="2" s="1"/>
  <c r="F12" i="2" s="1"/>
  <c r="F13" i="2" s="1"/>
  <c r="F14" i="2" s="1"/>
  <c r="F15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U14" i="1"/>
  <c r="T14" i="1"/>
  <c r="S14" i="1"/>
  <c r="P14" i="1"/>
  <c r="AL13" i="1"/>
  <c r="AK13" i="1"/>
  <c r="AJ13" i="1"/>
  <c r="AI13" i="1"/>
  <c r="U13" i="1"/>
  <c r="T13" i="1"/>
  <c r="S13" i="1"/>
  <c r="D13" i="1"/>
  <c r="AL11" i="1"/>
  <c r="AK11" i="1"/>
  <c r="AJ11" i="1"/>
  <c r="AD11" i="1"/>
  <c r="AI11" i="1" s="1"/>
  <c r="U11" i="1"/>
  <c r="T11" i="1"/>
  <c r="S11" i="1"/>
  <c r="D11" i="1"/>
  <c r="I11" i="1" l="1"/>
  <c r="Q11" i="1" s="1"/>
  <c r="K13" i="1"/>
  <c r="J14" i="1"/>
  <c r="R17" i="1"/>
  <c r="Y17" i="1" s="1"/>
  <c r="I14" i="1"/>
  <c r="K14" i="1"/>
  <c r="H14" i="1"/>
  <c r="V14" i="1"/>
  <c r="R14" i="1" s="1"/>
  <c r="AB14" i="1" s="1"/>
  <c r="V11" i="1"/>
  <c r="R11" i="1" s="1"/>
  <c r="AA11" i="1" s="1"/>
  <c r="V13" i="1"/>
  <c r="R13" i="1" s="1"/>
  <c r="AA13" i="1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M14" i="1"/>
  <c r="I13" i="1"/>
  <c r="Q13" i="1" s="1"/>
  <c r="AB17" i="1" l="1"/>
  <c r="AA17" i="1"/>
  <c r="Z17" i="1"/>
  <c r="AC17" i="1"/>
  <c r="W17" i="1"/>
  <c r="E17" i="1" s="1"/>
  <c r="M9" i="1"/>
  <c r="L10" i="1"/>
  <c r="M10" i="1"/>
  <c r="Q14" i="1"/>
  <c r="Z13" i="1"/>
  <c r="AC13" i="1"/>
  <c r="Y13" i="1"/>
  <c r="AA14" i="1"/>
  <c r="Z14" i="1"/>
  <c r="Y14" i="1"/>
  <c r="AC14" i="1"/>
  <c r="AB13" i="1"/>
  <c r="Z11" i="1"/>
  <c r="Y11" i="1"/>
  <c r="AC11" i="1"/>
  <c r="AB11" i="1"/>
  <c r="W14" i="1" l="1"/>
  <c r="E14" i="1" s="1"/>
  <c r="W13" i="1"/>
  <c r="E13" i="1" s="1"/>
  <c r="W11" i="1"/>
  <c r="E11" i="1" s="1"/>
</calcChain>
</file>

<file path=xl/sharedStrings.xml><?xml version="1.0" encoding="utf-8"?>
<sst xmlns="http://schemas.openxmlformats.org/spreadsheetml/2006/main" count="13361" uniqueCount="1902">
  <si>
    <t>Age:</t>
  </si>
  <si>
    <t>Sex:</t>
  </si>
  <si>
    <t>NT</t>
  </si>
  <si>
    <t>Amount:</t>
  </si>
  <si>
    <t>Premium:</t>
  </si>
  <si>
    <t>Height</t>
  </si>
  <si>
    <t>Weight</t>
  </si>
  <si>
    <t>Company</t>
  </si>
  <si>
    <t>Level</t>
  </si>
  <si>
    <t>Product</t>
  </si>
  <si>
    <t>Quote</t>
  </si>
  <si>
    <t>PHI</t>
  </si>
  <si>
    <t>CC / DE</t>
  </si>
  <si>
    <t>Min</t>
  </si>
  <si>
    <t>Max</t>
  </si>
  <si>
    <t>Range Test</t>
  </si>
  <si>
    <t>Rate / $1000</t>
  </si>
  <si>
    <t>Plan</t>
  </si>
  <si>
    <t>Male/Fem</t>
  </si>
  <si>
    <t>T / NT</t>
  </si>
  <si>
    <t>Total</t>
  </si>
  <si>
    <t>Premium</t>
  </si>
  <si>
    <t>Quotes</t>
  </si>
  <si>
    <t>Modal Factors</t>
  </si>
  <si>
    <t>Policy Fees</t>
  </si>
  <si>
    <t>Age</t>
  </si>
  <si>
    <t>Amount</t>
  </si>
  <si>
    <t>Bank Draft</t>
  </si>
  <si>
    <t>Month Bill</t>
  </si>
  <si>
    <t>Quarterly</t>
  </si>
  <si>
    <t>Semi-Ann</t>
  </si>
  <si>
    <t>Annual</t>
  </si>
  <si>
    <t>Aetna</t>
  </si>
  <si>
    <t>Y</t>
  </si>
  <si>
    <t>-</t>
  </si>
  <si>
    <t>NA</t>
  </si>
  <si>
    <t>Assurity</t>
  </si>
  <si>
    <t>Baltimore Life</t>
  </si>
  <si>
    <t>Y/N</t>
  </si>
  <si>
    <t>Equitable</t>
  </si>
  <si>
    <t>Foresters</t>
  </si>
  <si>
    <t>Gerber</t>
  </si>
  <si>
    <t>N</t>
  </si>
  <si>
    <t>Great Western</t>
  </si>
  <si>
    <t>CC/DE</t>
  </si>
  <si>
    <t>Liberty Bankers</t>
  </si>
  <si>
    <t>Mutual of Omaha</t>
  </si>
  <si>
    <t>Oxford</t>
  </si>
  <si>
    <t>Royal Neighbors</t>
  </si>
  <si>
    <t>Settlers</t>
  </si>
  <si>
    <t>DE</t>
  </si>
  <si>
    <t>Silver Max:</t>
  </si>
  <si>
    <t>TransAmerica</t>
  </si>
  <si>
    <t>United Home Life</t>
  </si>
  <si>
    <t>Graded</t>
  </si>
  <si>
    <t>Liberty Bankers Life</t>
  </si>
  <si>
    <t>Hgt</t>
  </si>
  <si>
    <t>In inches</t>
  </si>
  <si>
    <t>Min Wgt</t>
  </si>
  <si>
    <t>Max Wgt</t>
  </si>
  <si>
    <t>Max Wgt Silver 1</t>
  </si>
  <si>
    <t>Max Wgt Silver 2/3</t>
  </si>
  <si>
    <t>Max Wgt Level</t>
  </si>
  <si>
    <t>Max Wgt Graded</t>
  </si>
  <si>
    <t>Gold Max Wgt</t>
  </si>
  <si>
    <t>Max Wgt Provider Preferred</t>
  </si>
  <si>
    <t>Max Wgt Provider Standard</t>
  </si>
  <si>
    <t>Max Wgt Express Premier</t>
  </si>
  <si>
    <t>Max Wgt Expres Deluxe</t>
  </si>
  <si>
    <t>Max Wgt Preferred</t>
  </si>
  <si>
    <t>Max Wgt Standard</t>
  </si>
  <si>
    <t>Max Wgt Modified</t>
  </si>
  <si>
    <t>4'2"</t>
  </si>
  <si>
    <t>4'3"</t>
  </si>
  <si>
    <t>4'4"</t>
  </si>
  <si>
    <t>4'5"</t>
  </si>
  <si>
    <t>4'6"</t>
  </si>
  <si>
    <t>4'7"</t>
  </si>
  <si>
    <t>4'8"</t>
  </si>
  <si>
    <t>4'9"</t>
  </si>
  <si>
    <t>4'10"</t>
  </si>
  <si>
    <t>4'11"</t>
  </si>
  <si>
    <t>5'0"</t>
  </si>
  <si>
    <t>5'1"</t>
  </si>
  <si>
    <t>5'2"</t>
  </si>
  <si>
    <t>5'3"</t>
  </si>
  <si>
    <t>5'4"</t>
  </si>
  <si>
    <t>5'5"</t>
  </si>
  <si>
    <t>5'6"</t>
  </si>
  <si>
    <t>5'7"</t>
  </si>
  <si>
    <t>5'8"</t>
  </si>
  <si>
    <t>5'9"</t>
  </si>
  <si>
    <t>5'10"</t>
  </si>
  <si>
    <t>5'11"</t>
  </si>
  <si>
    <t>6'0"</t>
  </si>
  <si>
    <t>6'1"</t>
  </si>
  <si>
    <t>6'2"</t>
  </si>
  <si>
    <t>6'3"</t>
  </si>
  <si>
    <t>6'4"</t>
  </si>
  <si>
    <t>6'5"</t>
  </si>
  <si>
    <t>6'6"</t>
  </si>
  <si>
    <t>6'7"</t>
  </si>
  <si>
    <t>6'8"</t>
  </si>
  <si>
    <t>6'9"</t>
  </si>
  <si>
    <t>6'10"</t>
  </si>
  <si>
    <t>6'11"</t>
  </si>
  <si>
    <t>7'0"</t>
  </si>
  <si>
    <t>Medication</t>
  </si>
  <si>
    <t>Common Uses</t>
  </si>
  <si>
    <t>Abacavir</t>
  </si>
  <si>
    <t>AIDS/HIV</t>
  </si>
  <si>
    <t>Abacavir-Lamivudine</t>
  </si>
  <si>
    <t>Abacavir-Lamivudine-Zidovudine</t>
  </si>
  <si>
    <t>Abilify</t>
  </si>
  <si>
    <t>Psychotic Disorder</t>
  </si>
  <si>
    <t>Acamprosate</t>
  </si>
  <si>
    <t>Alcohol Abuse</t>
  </si>
  <si>
    <t>Acarbose</t>
  </si>
  <si>
    <t>Diabetes</t>
  </si>
  <si>
    <t>AccuNeb</t>
  </si>
  <si>
    <t>Asthma / COPD / Emphysema</t>
  </si>
  <si>
    <t>Accupril</t>
  </si>
  <si>
    <t>Hypertension / CHF</t>
  </si>
  <si>
    <t>Accuretic</t>
  </si>
  <si>
    <t>Acebutolol HCL</t>
  </si>
  <si>
    <t>Aceon</t>
  </si>
  <si>
    <t>Acetazolamide</t>
  </si>
  <si>
    <t>Seizures</t>
  </si>
  <si>
    <t>Acetylcysteine</t>
  </si>
  <si>
    <t>Cystic Fibrosis</t>
  </si>
  <si>
    <t>Actigall</t>
  </si>
  <si>
    <t>Cirrhosis</t>
  </si>
  <si>
    <t>Activase</t>
  </si>
  <si>
    <t>Stroke/CVA</t>
  </si>
  <si>
    <t>Actoplus</t>
  </si>
  <si>
    <t>Actoplus MET</t>
  </si>
  <si>
    <t>Actos</t>
  </si>
  <si>
    <t>Adalat</t>
  </si>
  <si>
    <t>Angina/Chest Pain</t>
  </si>
  <si>
    <t>Adriamycin</t>
  </si>
  <si>
    <t>Cancer</t>
  </si>
  <si>
    <t>Adrimycin</t>
  </si>
  <si>
    <t>Liver Disease</t>
  </si>
  <si>
    <t>Adrucil</t>
  </si>
  <si>
    <t>Advair</t>
  </si>
  <si>
    <t>Advair Symbicort</t>
  </si>
  <si>
    <t>Afinitor</t>
  </si>
  <si>
    <t>Aggrenox</t>
  </si>
  <si>
    <t>Stroke / TIA</t>
  </si>
  <si>
    <t>Albenza</t>
  </si>
  <si>
    <t>Albuked</t>
  </si>
  <si>
    <t>Albumin</t>
  </si>
  <si>
    <t>Albuminar</t>
  </si>
  <si>
    <t>AlbuRX</t>
  </si>
  <si>
    <t>Albutein</t>
  </si>
  <si>
    <t>Albuterol</t>
  </si>
  <si>
    <t>Aldactazide</t>
  </si>
  <si>
    <t>Aldactone</t>
  </si>
  <si>
    <t>Hypertension / CHF / Cirrhosis</t>
  </si>
  <si>
    <t>Alkeran</t>
  </si>
  <si>
    <t>Allopurinol</t>
  </si>
  <si>
    <t>Gout</t>
  </si>
  <si>
    <t>Altace</t>
  </si>
  <si>
    <t>Alteplase</t>
  </si>
  <si>
    <t>Circulation / Heart</t>
  </si>
  <si>
    <t>Altretamine</t>
  </si>
  <si>
    <t>Alvesco</t>
  </si>
  <si>
    <t>Amantadine</t>
  </si>
  <si>
    <t>Multiple Sclerosis</t>
  </si>
  <si>
    <t>Amantadine HCL</t>
  </si>
  <si>
    <t>Parkinson’s</t>
  </si>
  <si>
    <t>Amaryl</t>
  </si>
  <si>
    <t>Ambisome</t>
  </si>
  <si>
    <t>Amikacin</t>
  </si>
  <si>
    <t>Amiloride HCL</t>
  </si>
  <si>
    <t>Aminophylline</t>
  </si>
  <si>
    <t>Amiodarone</t>
  </si>
  <si>
    <t>Heart</t>
  </si>
  <si>
    <t>Amlodipine Besylate/ Benaz</t>
  </si>
  <si>
    <t>Amobarbital</t>
  </si>
  <si>
    <t>Amplodipine</t>
  </si>
  <si>
    <t>Ampyra</t>
  </si>
  <si>
    <t>Amyl Nitrate</t>
  </si>
  <si>
    <t>Angina / CHF</t>
  </si>
  <si>
    <t>Amytal</t>
  </si>
  <si>
    <t>Anastrozole</t>
  </si>
  <si>
    <t>Android</t>
  </si>
  <si>
    <t>Androxy</t>
  </si>
  <si>
    <t>Antabuse</t>
  </si>
  <si>
    <t>Alcohol / Drugs</t>
  </si>
  <si>
    <t>Apidra</t>
  </si>
  <si>
    <t>Apokyn</t>
  </si>
  <si>
    <t>Apresoline</t>
  </si>
  <si>
    <t>Aptivus</t>
  </si>
  <si>
    <t>Aranesp</t>
  </si>
  <si>
    <t>Kidney Dialysis / Renal Insufficency / Diabetic Nephropathy</t>
  </si>
  <si>
    <t>Aricept</t>
  </si>
  <si>
    <t>Alzheimer’s / Dementia</t>
  </si>
  <si>
    <t>Arimidex</t>
  </si>
  <si>
    <t>Arixtra</t>
  </si>
  <si>
    <t>Heart Attack</t>
  </si>
  <si>
    <t>Aromasin</t>
  </si>
  <si>
    <t>Asmanex</t>
  </si>
  <si>
    <t>Atacand</t>
  </si>
  <si>
    <t>Atamet</t>
  </si>
  <si>
    <t>Atazanavir</t>
  </si>
  <si>
    <t>Atenolol</t>
  </si>
  <si>
    <t>Hypertension / CHF / Angina / Heart Attack</t>
  </si>
  <si>
    <t>Atgam</t>
  </si>
  <si>
    <t>Organ / Tissue Transplant</t>
  </si>
  <si>
    <t>Ativan</t>
  </si>
  <si>
    <t>Atripla</t>
  </si>
  <si>
    <t>Atrovent</t>
  </si>
  <si>
    <t>Atrovent/Atrovent HFA Atrovent (Nasal)</t>
  </si>
  <si>
    <t>Allergies / COPD</t>
  </si>
  <si>
    <t>Avalide</t>
  </si>
  <si>
    <t>Avandia</t>
  </si>
  <si>
    <t>Avapro</t>
  </si>
  <si>
    <t>Avastin</t>
  </si>
  <si>
    <t>Avonex</t>
  </si>
  <si>
    <t>Axitinib</t>
  </si>
  <si>
    <t>Azasan</t>
  </si>
  <si>
    <t>Organ Transplant / Rheumatoid Arthritis / Systemic Lupus / Liver Disorder / Hepatitis</t>
  </si>
  <si>
    <t>Azathioprine</t>
  </si>
  <si>
    <t>Azilect</t>
  </si>
  <si>
    <t>Azmacort</t>
  </si>
  <si>
    <t>Azor</t>
  </si>
  <si>
    <t>Aztreonam Lysine</t>
  </si>
  <si>
    <t>Baclofen</t>
  </si>
  <si>
    <t>Banzel</t>
  </si>
  <si>
    <t>Baraclude</t>
  </si>
  <si>
    <t>Liver Disorder / Hepatitis</t>
  </si>
  <si>
    <t>Bcalofen</t>
  </si>
  <si>
    <t>BCG Live</t>
  </si>
  <si>
    <t>Benadryl</t>
  </si>
  <si>
    <t>Parkinson's Disease</t>
  </si>
  <si>
    <t>Benazepril</t>
  </si>
  <si>
    <t>Congestive Heart Failure/CHF</t>
  </si>
  <si>
    <t>Benazepril HCL</t>
  </si>
  <si>
    <t>Benicar</t>
  </si>
  <si>
    <t>Benlysta</t>
  </si>
  <si>
    <t>Systemic Lupus</t>
  </si>
  <si>
    <t>Benztropine</t>
  </si>
  <si>
    <t>Benztropine Mesylate</t>
  </si>
  <si>
    <t>Parkinson’s / Other Use</t>
  </si>
  <si>
    <t>Betapace</t>
  </si>
  <si>
    <t>Heart Arrhythmia / CHF</t>
  </si>
  <si>
    <t>Betaseron</t>
  </si>
  <si>
    <t>Betaxolol HCL</t>
  </si>
  <si>
    <t>Bevacizumab</t>
  </si>
  <si>
    <t>Bicalutamide</t>
  </si>
  <si>
    <t>BiCNU</t>
  </si>
  <si>
    <t>BiDil</t>
  </si>
  <si>
    <t>CHF</t>
  </si>
  <si>
    <t>Bisoprolol Fumarate</t>
  </si>
  <si>
    <t>Hypertension / CHF / Angina</t>
  </si>
  <si>
    <t>Bleomycin</t>
  </si>
  <si>
    <t>Bravona</t>
  </si>
  <si>
    <t>Bromocriptine</t>
  </si>
  <si>
    <t>Bromocriptine Mesylate</t>
  </si>
  <si>
    <t>Budesonide</t>
  </si>
  <si>
    <t>Builtricide</t>
  </si>
  <si>
    <t>Bumatanide</t>
  </si>
  <si>
    <t>Bumetadine</t>
  </si>
  <si>
    <t>Bumetanide</t>
  </si>
  <si>
    <t>Kidney/Renal Disease</t>
  </si>
  <si>
    <t>Bumex</t>
  </si>
  <si>
    <t>Buminate</t>
  </si>
  <si>
    <t>Buprenex</t>
  </si>
  <si>
    <t>Buprenorphine SL</t>
  </si>
  <si>
    <t>Drug Abuse</t>
  </si>
  <si>
    <t>Buprenorphine-Naloxone</t>
  </si>
  <si>
    <t>Bydureon</t>
  </si>
  <si>
    <t>Byetta</t>
  </si>
  <si>
    <t>Bystolic</t>
  </si>
  <si>
    <t>Caduet</t>
  </si>
  <si>
    <t>Calcijex</t>
  </si>
  <si>
    <t>Calcitriol</t>
  </si>
  <si>
    <t>Calcium Acetate</t>
  </si>
  <si>
    <t>Calcium Folinate</t>
  </si>
  <si>
    <t>Campath</t>
  </si>
  <si>
    <t>Campral</t>
  </si>
  <si>
    <t>Camptosar</t>
  </si>
  <si>
    <t>Capecitabine</t>
  </si>
  <si>
    <t>Capoten</t>
  </si>
  <si>
    <t>Capozide</t>
  </si>
  <si>
    <t>Captopril</t>
  </si>
  <si>
    <t>Carbamazepine</t>
  </si>
  <si>
    <t>Seizures / Diabetic Neuropathy</t>
  </si>
  <si>
    <t>Carbatrol</t>
  </si>
  <si>
    <t>Carbidopa</t>
  </si>
  <si>
    <t>Carbidopa-Levodopa</t>
  </si>
  <si>
    <t>Carboplatin</t>
  </si>
  <si>
    <t>Cardizem</t>
  </si>
  <si>
    <t>Angina / Arrhythmia</t>
  </si>
  <si>
    <t>Carmustine</t>
  </si>
  <si>
    <t>Cartia</t>
  </si>
  <si>
    <t>Carvedilol</t>
  </si>
  <si>
    <t>Casodex</t>
  </si>
  <si>
    <t>Cayston</t>
  </si>
  <si>
    <t>Ceflazidime</t>
  </si>
  <si>
    <t>Ceflazidime-Dextrose</t>
  </si>
  <si>
    <t>Celebrex</t>
  </si>
  <si>
    <t>Arthritis</t>
  </si>
  <si>
    <t>Cellcept</t>
  </si>
  <si>
    <t>Celontin</t>
  </si>
  <si>
    <t>Cetuximab</t>
  </si>
  <si>
    <t>Chlordiazepoxide</t>
  </si>
  <si>
    <t>Chlorpromazine</t>
  </si>
  <si>
    <t>Chlorpropamide</t>
  </si>
  <si>
    <t>Chlorthalidone</t>
  </si>
  <si>
    <t>Cidofovir</t>
  </si>
  <si>
    <t>Cilostazol</t>
  </si>
  <si>
    <t>Cinacalet</t>
  </si>
  <si>
    <t>Cisplatin</t>
  </si>
  <si>
    <t>Cancer / Kidney / Renal Disease</t>
  </si>
  <si>
    <t>Clonazepam</t>
  </si>
  <si>
    <t>Clopidogrel</t>
  </si>
  <si>
    <t>Stroke / TIA / Heart Attack / Angina</t>
  </si>
  <si>
    <t>Clorazepate Dipotassium</t>
  </si>
  <si>
    <t>Cogentin</t>
  </si>
  <si>
    <t>Cognex</t>
  </si>
  <si>
    <t>Alzheimer’s/Dementia</t>
  </si>
  <si>
    <t>Colesevelam</t>
  </si>
  <si>
    <t>Combivent</t>
  </si>
  <si>
    <t>Combivir</t>
  </si>
  <si>
    <t>Complera</t>
  </si>
  <si>
    <t>Comtan</t>
  </si>
  <si>
    <t>Constulose</t>
  </si>
  <si>
    <t>Copaxone</t>
  </si>
  <si>
    <t>Copegus</t>
  </si>
  <si>
    <t>Liver Disorder / Hepatitis C</t>
  </si>
  <si>
    <t>Cordarone</t>
  </si>
  <si>
    <t>Arrythmia</t>
  </si>
  <si>
    <t>Coreg</t>
  </si>
  <si>
    <t>Corgard</t>
  </si>
  <si>
    <t>Cortef</t>
  </si>
  <si>
    <t>Cortisone</t>
  </si>
  <si>
    <t>Hepatitis B or C</t>
  </si>
  <si>
    <t>Corzide</t>
  </si>
  <si>
    <t>Cosmegen</t>
  </si>
  <si>
    <t>Coumadin</t>
  </si>
  <si>
    <t>Cardiac Valve Replacement / TIA / Stroke / Heart Attack</t>
  </si>
  <si>
    <t>Cozaar</t>
  </si>
  <si>
    <t>Crixivan</t>
  </si>
  <si>
    <t>Crizotinib</t>
  </si>
  <si>
    <t>Cuprimine</t>
  </si>
  <si>
    <t>Cyclophosphamide</t>
  </si>
  <si>
    <t>Cycloset</t>
  </si>
  <si>
    <t>Cyclosporine</t>
  </si>
  <si>
    <t>Cyclosporine Modified</t>
  </si>
  <si>
    <t>Cyproheptadine</t>
  </si>
  <si>
    <t>Cytovene</t>
  </si>
  <si>
    <t>HIV / Organ Transplant</t>
  </si>
  <si>
    <t>Cytoxan</t>
  </si>
  <si>
    <t>Dactinomycin</t>
  </si>
  <si>
    <t>Daliresp</t>
  </si>
  <si>
    <t>Dantrium</t>
  </si>
  <si>
    <t>Muscular Dystrophy</t>
  </si>
  <si>
    <t>Dantrolene</t>
  </si>
  <si>
    <t>Darunavir</t>
  </si>
  <si>
    <t>Deapril</t>
  </si>
  <si>
    <t>Alzheimer's / Dementia</t>
  </si>
  <si>
    <t>Degarelix</t>
  </si>
  <si>
    <t>Delatestryl</t>
  </si>
  <si>
    <t>Delavirdine</t>
  </si>
  <si>
    <t>Delestrogen</t>
  </si>
  <si>
    <t>Demadex</t>
  </si>
  <si>
    <t>Hypertension / CHF /  Cirrhosis / Kidney / Renal Disease</t>
  </si>
  <si>
    <t>Denosumab</t>
  </si>
  <si>
    <t>Depacon</t>
  </si>
  <si>
    <t>Depade</t>
  </si>
  <si>
    <t>Depakene</t>
  </si>
  <si>
    <t>Depakote</t>
  </si>
  <si>
    <t>Seizure Disorder</t>
  </si>
  <si>
    <t>Depakote Sprinkles</t>
  </si>
  <si>
    <t>Depo-Estradiol</t>
  </si>
  <si>
    <t>Depo-Provera</t>
  </si>
  <si>
    <t>Depo-Testosterone</t>
  </si>
  <si>
    <t>Dexamethasone</t>
  </si>
  <si>
    <t>Diabeta</t>
  </si>
  <si>
    <t>Diabinese</t>
  </si>
  <si>
    <t>Diavan</t>
  </si>
  <si>
    <t>Diazepam</t>
  </si>
  <si>
    <t>Diazepam Intensol</t>
  </si>
  <si>
    <t>Didanosine</t>
  </si>
  <si>
    <t>Digitek</t>
  </si>
  <si>
    <t>Atrial Fibrillation / CHF / Arrhythmia</t>
  </si>
  <si>
    <t>Digoxin</t>
  </si>
  <si>
    <t>Dilantin</t>
  </si>
  <si>
    <t>Dilatrate SR</t>
  </si>
  <si>
    <t>Dilor</t>
  </si>
  <si>
    <t>Diltiazem</t>
  </si>
  <si>
    <t>Diovan</t>
  </si>
  <si>
    <t>Diphen</t>
  </si>
  <si>
    <t>Diphenhydramine</t>
  </si>
  <si>
    <t>Dipyridamole</t>
  </si>
  <si>
    <t>Disulfiram</t>
  </si>
  <si>
    <t>Divalproex</t>
  </si>
  <si>
    <t>Dobutamine</t>
  </si>
  <si>
    <t>Docefrez</t>
  </si>
  <si>
    <t>Docetaxel</t>
  </si>
  <si>
    <t>Dolophine</t>
  </si>
  <si>
    <t>Opioid Dependence</t>
  </si>
  <si>
    <t>Donepezil</t>
  </si>
  <si>
    <t>Alzheimers, Dementia, Memory Loss</t>
  </si>
  <si>
    <t>Donepezil HCL</t>
  </si>
  <si>
    <t>Dopamine</t>
  </si>
  <si>
    <t>Hypertension / CHF / Kidney / Renal Disease</t>
  </si>
  <si>
    <t>Dornase Alfa</t>
  </si>
  <si>
    <t>Doxercalciferol</t>
  </si>
  <si>
    <t>Doxil</t>
  </si>
  <si>
    <t>Doxorubicin</t>
  </si>
  <si>
    <t>Liver Disease / Cancer</t>
  </si>
  <si>
    <t>Droxia</t>
  </si>
  <si>
    <t>Sickle Cell Anemia</t>
  </si>
  <si>
    <t>Duetact</t>
  </si>
  <si>
    <t>DuoNeb</t>
  </si>
  <si>
    <t>Dyazide</t>
  </si>
  <si>
    <t>Dynacirc</t>
  </si>
  <si>
    <t>Hypertension</t>
  </si>
  <si>
    <t>Dyphylline Guaifenesin</t>
  </si>
  <si>
    <t>Dyrenium</t>
  </si>
  <si>
    <t>Edecrin</t>
  </si>
  <si>
    <t>Edurant</t>
  </si>
  <si>
    <t>Efavirenz</t>
  </si>
  <si>
    <t>Efavirenz-Emtricitabin-Tenofav</t>
  </si>
  <si>
    <t>Eldepryl</t>
  </si>
  <si>
    <t>Eligard</t>
  </si>
  <si>
    <t>Ellence</t>
  </si>
  <si>
    <t>Eloxatin</t>
  </si>
  <si>
    <t>Emcyt</t>
  </si>
  <si>
    <t>Emtricitabine</t>
  </si>
  <si>
    <t>Emtricitabine-Tenofovir</t>
  </si>
  <si>
    <t>Emtricitab-Rilpivirine-Tenofav</t>
  </si>
  <si>
    <t>Emtriva</t>
  </si>
  <si>
    <t>Enalapril Maleate</t>
  </si>
  <si>
    <t>Enalaprilat</t>
  </si>
  <si>
    <t>Enfuvirtide</t>
  </si>
  <si>
    <t>Entecavir</t>
  </si>
  <si>
    <t>Enulose</t>
  </si>
  <si>
    <t>Epirubicin</t>
  </si>
  <si>
    <t>Epitol</t>
  </si>
  <si>
    <t>Epivir</t>
  </si>
  <si>
    <t>Eplerenone</t>
  </si>
  <si>
    <t>Epvir</t>
  </si>
  <si>
    <t>Epzicom</t>
  </si>
  <si>
    <t>Equetro</t>
  </si>
  <si>
    <t>Erbitux</t>
  </si>
  <si>
    <t>Ergoloid</t>
  </si>
  <si>
    <t>Erlotinib</t>
  </si>
  <si>
    <t>Eskalith</t>
  </si>
  <si>
    <t>Bipolar Disorder</t>
  </si>
  <si>
    <t>Esmolol HCL</t>
  </si>
  <si>
    <t>Esterifed Estrogens</t>
  </si>
  <si>
    <t>Estrace</t>
  </si>
  <si>
    <t>Estradiol</t>
  </si>
  <si>
    <t>Estradiol Valerate</t>
  </si>
  <si>
    <t>Estramustine</t>
  </si>
  <si>
    <t>Ethosuximide</t>
  </si>
  <si>
    <t>Ethotoin</t>
  </si>
  <si>
    <t>Etopophos</t>
  </si>
  <si>
    <t>Etoposide</t>
  </si>
  <si>
    <t>Etoposide Phosphate</t>
  </si>
  <si>
    <t>Etravirine</t>
  </si>
  <si>
    <t>Etzicaom</t>
  </si>
  <si>
    <t>Eulexin</t>
  </si>
  <si>
    <t>Everolimus</t>
  </si>
  <si>
    <t>Exelon</t>
  </si>
  <si>
    <t>Exemestane</t>
  </si>
  <si>
    <t>Exenatide</t>
  </si>
  <si>
    <t>Exforge</t>
  </si>
  <si>
    <t>Ezogabine</t>
  </si>
  <si>
    <t>Fanatrex</t>
  </si>
  <si>
    <t>Felbamate</t>
  </si>
  <si>
    <t>Felbatol</t>
  </si>
  <si>
    <t>Femara</t>
  </si>
  <si>
    <t>Filgrastim</t>
  </si>
  <si>
    <t>Firmagon</t>
  </si>
  <si>
    <t>Flagyl</t>
  </si>
  <si>
    <t>Flecainide</t>
  </si>
  <si>
    <t>Flexbumin</t>
  </si>
  <si>
    <t>Flovent</t>
  </si>
  <si>
    <t>Floxuridine</t>
  </si>
  <si>
    <t>Fluorouracil</t>
  </si>
  <si>
    <t>Flutamide</t>
  </si>
  <si>
    <t>Fluticasone</t>
  </si>
  <si>
    <t>Fluticasone Salmeterol</t>
  </si>
  <si>
    <t>Fomepizole</t>
  </si>
  <si>
    <t>Foradil Aerolizer</t>
  </si>
  <si>
    <t>Formoterol Fumarate</t>
  </si>
  <si>
    <t>Fortamet</t>
  </si>
  <si>
    <t>Fortaz</t>
  </si>
  <si>
    <t>Fosamprenavir</t>
  </si>
  <si>
    <t>Foscarnet Sodium</t>
  </si>
  <si>
    <t>Foscavir</t>
  </si>
  <si>
    <t>Fosinopril</t>
  </si>
  <si>
    <t>Fosinopril Sodium</t>
  </si>
  <si>
    <t>Fosphenytoin</t>
  </si>
  <si>
    <t>Fosrenol</t>
  </si>
  <si>
    <t>Furosemide</t>
  </si>
  <si>
    <t>Fusilev</t>
  </si>
  <si>
    <t>Fuzeon</t>
  </si>
  <si>
    <t>Gabapentin</t>
  </si>
  <si>
    <t>Gabitril</t>
  </si>
  <si>
    <t>Galantamine</t>
  </si>
  <si>
    <t>Galzin</t>
  </si>
  <si>
    <t>Ganciclovir</t>
  </si>
  <si>
    <t>Gemcitabine</t>
  </si>
  <si>
    <t>Gemzar</t>
  </si>
  <si>
    <t>Generlac</t>
  </si>
  <si>
    <t>Gengraf</t>
  </si>
  <si>
    <t>Organ Transplant / Liver Disease</t>
  </si>
  <si>
    <t>Gilenya</t>
  </si>
  <si>
    <t>Gleevec</t>
  </si>
  <si>
    <t>Glimepiride</t>
  </si>
  <si>
    <t>Glipizide</t>
  </si>
  <si>
    <t>Glipizide-Metformin</t>
  </si>
  <si>
    <t>Glucophage</t>
  </si>
  <si>
    <t>Glucotrol</t>
  </si>
  <si>
    <t>Glucovance</t>
  </si>
  <si>
    <t>Glumetza</t>
  </si>
  <si>
    <t>Glyburide</t>
  </si>
  <si>
    <t>Glyburide-Metformin</t>
  </si>
  <si>
    <t>Glynase</t>
  </si>
  <si>
    <t>Glyset</t>
  </si>
  <si>
    <t>Goserelin</t>
  </si>
  <si>
    <t>Haldol</t>
  </si>
  <si>
    <t>Psychotic Disorder / Schizophrenia</t>
  </si>
  <si>
    <t>Haloperidol</t>
  </si>
  <si>
    <t>HCTZ</t>
  </si>
  <si>
    <t>HCTZ/Triamterene</t>
  </si>
  <si>
    <t>Hecoria</t>
  </si>
  <si>
    <t>Hectoral</t>
  </si>
  <si>
    <t>Heparin</t>
  </si>
  <si>
    <t>Blood Clot</t>
  </si>
  <si>
    <t>Hepsera</t>
  </si>
  <si>
    <t>Herceptin</t>
  </si>
  <si>
    <t>Hexalen</t>
  </si>
  <si>
    <t>Histrelin</t>
  </si>
  <si>
    <t>Horizant</t>
  </si>
  <si>
    <t>Humalog</t>
  </si>
  <si>
    <t>Humulin</t>
  </si>
  <si>
    <t>Hycamtin</t>
  </si>
  <si>
    <t>Hydergine</t>
  </si>
  <si>
    <t>Alzheimer’s /Dementia</t>
  </si>
  <si>
    <t>Hydralazine HCL</t>
  </si>
  <si>
    <t>Hydrea</t>
  </si>
  <si>
    <t>Hydrochlorothiazide</t>
  </si>
  <si>
    <t>Hydroxychloroquine</t>
  </si>
  <si>
    <t>Systemic Lupus / Rheumatoid Arthritis</t>
  </si>
  <si>
    <t>Hydroxyurea</t>
  </si>
  <si>
    <t>Cancer / Sickle Cell Anemia</t>
  </si>
  <si>
    <t>Hydroxyzine</t>
  </si>
  <si>
    <t>Hyzaar</t>
  </si>
  <si>
    <t>Ianumet</t>
  </si>
  <si>
    <t>Ifex</t>
  </si>
  <si>
    <t>Ifosfamide</t>
  </si>
  <si>
    <t>Ifosfamide-Mesna</t>
  </si>
  <si>
    <t>Imatinib</t>
  </si>
  <si>
    <t>Imdir</t>
  </si>
  <si>
    <t>Imdur</t>
  </si>
  <si>
    <t>Imuran</t>
  </si>
  <si>
    <t>Inamrinone</t>
  </si>
  <si>
    <t>Incivek</t>
  </si>
  <si>
    <t>Inderal</t>
  </si>
  <si>
    <t>Inderide</t>
  </si>
  <si>
    <t>Indinavir</t>
  </si>
  <si>
    <t>Inlyta</t>
  </si>
  <si>
    <t>Innopran XL</t>
  </si>
  <si>
    <t>Inspra</t>
  </si>
  <si>
    <t>Insulin</t>
  </si>
  <si>
    <t>Intelence</t>
  </si>
  <si>
    <t>Interferon</t>
  </si>
  <si>
    <t>Multiple Sclerosis / Hepatitis B or C / Cancer</t>
  </si>
  <si>
    <t>Interferon Alpha- 2b</t>
  </si>
  <si>
    <t>Intron</t>
  </si>
  <si>
    <t>Hepatitis B or C / Cancer</t>
  </si>
  <si>
    <t>Intron-A</t>
  </si>
  <si>
    <t>Cancer / Hepatitis C</t>
  </si>
  <si>
    <t>Invirase</t>
  </si>
  <si>
    <t>Ipratropium Albuterol</t>
  </si>
  <si>
    <t>Ipratropium Bromide</t>
  </si>
  <si>
    <t>Irbesartan</t>
  </si>
  <si>
    <t>Irinotecan</t>
  </si>
  <si>
    <t>Isentress</t>
  </si>
  <si>
    <t>Ismo</t>
  </si>
  <si>
    <t>Isordil</t>
  </si>
  <si>
    <t>Isosorbide Dinitrate/Mononitrate</t>
  </si>
  <si>
    <t>Isosxsuprine</t>
  </si>
  <si>
    <t>circulatory/Vascular Disorder</t>
  </si>
  <si>
    <t>Ivacaftor</t>
  </si>
  <si>
    <t>Jantoven</t>
  </si>
  <si>
    <t>Janumet</t>
  </si>
  <si>
    <t>Januvia</t>
  </si>
  <si>
    <t>Jentadueto</t>
  </si>
  <si>
    <t>Juvisunc</t>
  </si>
  <si>
    <t>Kabikinase</t>
  </si>
  <si>
    <t>Kaletra</t>
  </si>
  <si>
    <t>Kalydeco</t>
  </si>
  <si>
    <t>Kedbumin</t>
  </si>
  <si>
    <t>Kemadrin</t>
  </si>
  <si>
    <t>Kenalog</t>
  </si>
  <si>
    <t>Keppra</t>
  </si>
  <si>
    <t>Kerlone</t>
  </si>
  <si>
    <t>Ketoconazole</t>
  </si>
  <si>
    <t>Klonopin</t>
  </si>
  <si>
    <t>Kombiglyze</t>
  </si>
  <si>
    <t>Kristalose</t>
  </si>
  <si>
    <t>Labetalol</t>
  </si>
  <si>
    <t>Labetaolol</t>
  </si>
  <si>
    <t>Lacosamide</t>
  </si>
  <si>
    <t>Lactulose</t>
  </si>
  <si>
    <t>Lamictal</t>
  </si>
  <si>
    <t>Lamivudine</t>
  </si>
  <si>
    <t>AIDS/HIV / Hepatitis B or C</t>
  </si>
  <si>
    <t>Lamivudine-Zidovudine</t>
  </si>
  <si>
    <t>Lamotrigine</t>
  </si>
  <si>
    <t>Lamtrogine</t>
  </si>
  <si>
    <t>Lanoxicaps</t>
  </si>
  <si>
    <t>Atrial Fibrillation / CHF</t>
  </si>
  <si>
    <t>Lanoxin</t>
  </si>
  <si>
    <t>Lantus</t>
  </si>
  <si>
    <t>Lapatinib</t>
  </si>
  <si>
    <t>Larodopa</t>
  </si>
  <si>
    <t>Lasix</t>
  </si>
  <si>
    <t>Letrozole</t>
  </si>
  <si>
    <t>Leucovorine</t>
  </si>
  <si>
    <t>Leukeran</t>
  </si>
  <si>
    <t>Leukine</t>
  </si>
  <si>
    <t>Leuprolide</t>
  </si>
  <si>
    <t>Levatol</t>
  </si>
  <si>
    <t>Levemir</t>
  </si>
  <si>
    <t>Levetiracetam</t>
  </si>
  <si>
    <t>Levocarnitine</t>
  </si>
  <si>
    <t>Levodopa</t>
  </si>
  <si>
    <t>Levolecucovorin Calcium</t>
  </si>
  <si>
    <t>Lexiva</t>
  </si>
  <si>
    <t>Lexxel</t>
  </si>
  <si>
    <t>Linagliptin</t>
  </si>
  <si>
    <t>Linagliptin-Metformin</t>
  </si>
  <si>
    <t>Lipitor</t>
  </si>
  <si>
    <t>Cholesterol</t>
  </si>
  <si>
    <t>Lipodox</t>
  </si>
  <si>
    <t>Lipraglutide</t>
  </si>
  <si>
    <t>Lisinopril</t>
  </si>
  <si>
    <t>Hypertension / CHF / Heart Attack</t>
  </si>
  <si>
    <t>Lithium</t>
  </si>
  <si>
    <t>Lodosyn</t>
  </si>
  <si>
    <t>Lopinavir-Ritonavir</t>
  </si>
  <si>
    <t>Lopressor</t>
  </si>
  <si>
    <t>Angina / Heart Attack / CHF</t>
  </si>
  <si>
    <t>Lorazepam</t>
  </si>
  <si>
    <t>Lorazepam Intensol</t>
  </si>
  <si>
    <t>Losartan</t>
  </si>
  <si>
    <t>Losartan Potassium</t>
  </si>
  <si>
    <t>Lotensin</t>
  </si>
  <si>
    <t>Lovenox</t>
  </si>
  <si>
    <t>Angina / Heart Attack</t>
  </si>
  <si>
    <t>Loxapine</t>
  </si>
  <si>
    <t>Loxitane</t>
  </si>
  <si>
    <t>Lupron</t>
  </si>
  <si>
    <t>Lupron Depot</t>
  </si>
  <si>
    <t>Lyrica</t>
  </si>
  <si>
    <t>Lysodren</t>
  </si>
  <si>
    <t>Magestrol</t>
  </si>
  <si>
    <t>Makena</t>
  </si>
  <si>
    <t>Maraviroc</t>
  </si>
  <si>
    <t>Matulane</t>
  </si>
  <si>
    <t>Mavik</t>
  </si>
  <si>
    <t>Maxair</t>
  </si>
  <si>
    <t>Maxzide</t>
  </si>
  <si>
    <t>Mechlorethamine</t>
  </si>
  <si>
    <t>Medrol</t>
  </si>
  <si>
    <t>Multiple Sclerosis / Hepatitis B or C</t>
  </si>
  <si>
    <t>Medroxyprogesterone</t>
  </si>
  <si>
    <t>Megace</t>
  </si>
  <si>
    <t>Megestrol</t>
  </si>
  <si>
    <t>Mellaril</t>
  </si>
  <si>
    <t>Melphalan</t>
  </si>
  <si>
    <t>Memantine</t>
  </si>
  <si>
    <t>Menest</t>
  </si>
  <si>
    <t>Mentane</t>
  </si>
  <si>
    <t>Mepron</t>
  </si>
  <si>
    <t>Metformin</t>
  </si>
  <si>
    <t>Methadone</t>
  </si>
  <si>
    <t>Methadose</t>
  </si>
  <si>
    <t>Methitest</t>
  </si>
  <si>
    <t>Methotrexate</t>
  </si>
  <si>
    <t>Cancer / Rheumatiod Arthritis</t>
  </si>
  <si>
    <t>Methsuximide</t>
  </si>
  <si>
    <t>Methylprednisolone</t>
  </si>
  <si>
    <t>Methyltestosterone</t>
  </si>
  <si>
    <t>Metolazone</t>
  </si>
  <si>
    <t>Metoprolol HCTZ</t>
  </si>
  <si>
    <t>Metoprolol Succinate</t>
  </si>
  <si>
    <t>Metoprolol Tartrate</t>
  </si>
  <si>
    <t>Metoprolol Tartrate/Succinate</t>
  </si>
  <si>
    <t>Metronidazole</t>
  </si>
  <si>
    <t>Mexiletine</t>
  </si>
  <si>
    <t>Arrhythmia/Irregular Heart Rhythm</t>
  </si>
  <si>
    <t>Mexitil</t>
  </si>
  <si>
    <t>Micardis</t>
  </si>
  <si>
    <t>Micronase</t>
  </si>
  <si>
    <t>Microzide</t>
  </si>
  <si>
    <t>Midamor</t>
  </si>
  <si>
    <t>Miglitol</t>
  </si>
  <si>
    <t>Milrinone</t>
  </si>
  <si>
    <t>Minitran</t>
  </si>
  <si>
    <t>Mirapex</t>
  </si>
  <si>
    <t>Mitomycin</t>
  </si>
  <si>
    <t>Mitotane</t>
  </si>
  <si>
    <t>Moban</t>
  </si>
  <si>
    <t>Moduretic</t>
  </si>
  <si>
    <t>Moexipril HCL</t>
  </si>
  <si>
    <t>Mometasone</t>
  </si>
  <si>
    <t>Monoket</t>
  </si>
  <si>
    <t>Monopril</t>
  </si>
  <si>
    <t>Mustargen</t>
  </si>
  <si>
    <t>Mycophenolate Mofetil</t>
  </si>
  <si>
    <t>Organ Transplant</t>
  </si>
  <si>
    <t>Mykrok</t>
  </si>
  <si>
    <t>Mysoline</t>
  </si>
  <si>
    <t>Nadolol</t>
  </si>
  <si>
    <t>Naloxone</t>
  </si>
  <si>
    <t>Naltrexone</t>
  </si>
  <si>
    <t>Naltrexone Microspheres</t>
  </si>
  <si>
    <t>Namenda</t>
  </si>
  <si>
    <t>Narcan</t>
  </si>
  <si>
    <t>Nateglinide</t>
  </si>
  <si>
    <t>Natrecor</t>
  </si>
  <si>
    <t>Navane</t>
  </si>
  <si>
    <t>Nebivolol</t>
  </si>
  <si>
    <t>Nelfinavir</t>
  </si>
  <si>
    <t>Neo-Fradin</t>
  </si>
  <si>
    <t>Neomycin</t>
  </si>
  <si>
    <t>Neoral</t>
  </si>
  <si>
    <t>Organ / Tissue Transplant / Liver Disease</t>
  </si>
  <si>
    <t>Nesiritide</t>
  </si>
  <si>
    <t>Neupogen</t>
  </si>
  <si>
    <t>Neupro</t>
  </si>
  <si>
    <t>Neurontin</t>
  </si>
  <si>
    <t>Nevirapine</t>
  </si>
  <si>
    <t>Nexavar</t>
  </si>
  <si>
    <t>Nifediac</t>
  </si>
  <si>
    <t>Nifedical</t>
  </si>
  <si>
    <t>Nifedipine</t>
  </si>
  <si>
    <t>Nilandron</t>
  </si>
  <si>
    <t>Nilutamide</t>
  </si>
  <si>
    <t>Nimodipine</t>
  </si>
  <si>
    <t>Stroke / TIA / Heart Attack</t>
  </si>
  <si>
    <t>Nimotop</t>
  </si>
  <si>
    <t>Nitrek</t>
  </si>
  <si>
    <t>Nitro-bid</t>
  </si>
  <si>
    <t>Nitro-dur</t>
  </si>
  <si>
    <t>Nitroglycerine</t>
  </si>
  <si>
    <t>Nitrol</t>
  </si>
  <si>
    <t>Nitrolingual</t>
  </si>
  <si>
    <t>Nitromist</t>
  </si>
  <si>
    <t>Nitropress</t>
  </si>
  <si>
    <t>Nitroquick</t>
  </si>
  <si>
    <t>Nitrostat</t>
  </si>
  <si>
    <t>Nitrota</t>
  </si>
  <si>
    <t>Nolvadex</t>
  </si>
  <si>
    <t>Normodyne</t>
  </si>
  <si>
    <t>Norpace</t>
  </si>
  <si>
    <t>Norvasc</t>
  </si>
  <si>
    <t>Norvir</t>
  </si>
  <si>
    <t>Novolin</t>
  </si>
  <si>
    <t>Novolog</t>
  </si>
  <si>
    <t>Onglyza</t>
  </si>
  <si>
    <t>Onxol</t>
  </si>
  <si>
    <t>Oxaliplatin</t>
  </si>
  <si>
    <t>Oxazepam</t>
  </si>
  <si>
    <t>Oxcarbazepine</t>
  </si>
  <si>
    <t>Oxygen</t>
  </si>
  <si>
    <t>Respiratory Disease/Disorder</t>
  </si>
  <si>
    <t>Pacerone</t>
  </si>
  <si>
    <t>Pamidronate</t>
  </si>
  <si>
    <t>Papaverine</t>
  </si>
  <si>
    <t>Circulatory/Vascular Disorder</t>
  </si>
  <si>
    <t>Parcopa</t>
  </si>
  <si>
    <t>Parlodel</t>
  </si>
  <si>
    <t>Parkinson’s / Diabetes</t>
  </si>
  <si>
    <t>Paromomycin</t>
  </si>
  <si>
    <t>Paxil</t>
  </si>
  <si>
    <t>Depressive Disorder</t>
  </si>
  <si>
    <t>Pazopanib</t>
  </si>
  <si>
    <t>Peganone</t>
  </si>
  <si>
    <t>Pegasys</t>
  </si>
  <si>
    <t>Liver Disorder / Hepatitis B or C</t>
  </si>
  <si>
    <t>Peginterferon</t>
  </si>
  <si>
    <t>Peg-Intron</t>
  </si>
  <si>
    <t>Pentam 300</t>
  </si>
  <si>
    <t>Pentamidine Isethionate</t>
  </si>
  <si>
    <t>Pentoxifylline</t>
  </si>
  <si>
    <t>Pepcid</t>
  </si>
  <si>
    <t>Stomach Disorder</t>
  </si>
  <si>
    <t>Perforomist</t>
  </si>
  <si>
    <t>Pergolide Mesylate</t>
  </si>
  <si>
    <t>Perindopril Erbumine</t>
  </si>
  <si>
    <t>Permax</t>
  </si>
  <si>
    <t>Persantine</t>
  </si>
  <si>
    <t>Phenobarbital</t>
  </si>
  <si>
    <t>Phenytek</t>
  </si>
  <si>
    <t>Phenytoin </t>
  </si>
  <si>
    <t>Phenytoin Sodium</t>
  </si>
  <si>
    <t>Phoslo</t>
  </si>
  <si>
    <t>Photofrin</t>
  </si>
  <si>
    <t>Pindolol</t>
  </si>
  <si>
    <t>Pioglitazone</t>
  </si>
  <si>
    <t>Pioglitazone-Glimepiride</t>
  </si>
  <si>
    <t>Pioglitazone-Metformin</t>
  </si>
  <si>
    <t>Plaquenil</t>
  </si>
  <si>
    <t>Plasbumin</t>
  </si>
  <si>
    <t>Plavix</t>
  </si>
  <si>
    <t>Pletal</t>
  </si>
  <si>
    <t>Porfimer</t>
  </si>
  <si>
    <t>Potiga</t>
  </si>
  <si>
    <t>Pramipexole</t>
  </si>
  <si>
    <t>Pramlintide</t>
  </si>
  <si>
    <t>Insulin Dependent Diabetes/Type 2</t>
  </si>
  <si>
    <t>Prandimet</t>
  </si>
  <si>
    <t>Prandin</t>
  </si>
  <si>
    <t>Praziquantel</t>
  </si>
  <si>
    <t>Precose</t>
  </si>
  <si>
    <t>Pregabalin</t>
  </si>
  <si>
    <t>Premarin</t>
  </si>
  <si>
    <t>Prezista</t>
  </si>
  <si>
    <t>Primacor</t>
  </si>
  <si>
    <t>CHF / Cardiomyopathy</t>
  </si>
  <si>
    <t>Primidone</t>
  </si>
  <si>
    <t>Prinivil</t>
  </si>
  <si>
    <t>Hypertension / CHF /  Heart Attack</t>
  </si>
  <si>
    <t>Prinzide</t>
  </si>
  <si>
    <t>ProAir</t>
  </si>
  <si>
    <t>Procan</t>
  </si>
  <si>
    <t>Procanamide</t>
  </si>
  <si>
    <t>Procarbazine</t>
  </si>
  <si>
    <t>Procardia</t>
  </si>
  <si>
    <t>Prograf</t>
  </si>
  <si>
    <t>Proleukin</t>
  </si>
  <si>
    <t>Prolixin</t>
  </si>
  <si>
    <t>Psychotic Disorder / Bi-Polar / Schizophrenia</t>
  </si>
  <si>
    <t>Propafenone</t>
  </si>
  <si>
    <t>Propanolol HCL</t>
  </si>
  <si>
    <t>Propranolol</t>
  </si>
  <si>
    <t>Proventil</t>
  </si>
  <si>
    <t>Prozac</t>
  </si>
  <si>
    <t>Pulmicort</t>
  </si>
  <si>
    <t>Pulmozyme</t>
  </si>
  <si>
    <t>Quinapril</t>
  </si>
  <si>
    <t>Quinaretic</t>
  </si>
  <si>
    <t>Quinidine</t>
  </si>
  <si>
    <t>Quinora</t>
  </si>
  <si>
    <t>Qvar</t>
  </si>
  <si>
    <t>Raltegravir</t>
  </si>
  <si>
    <t>Ramipril</t>
  </si>
  <si>
    <t>Ranexa</t>
  </si>
  <si>
    <t>Rapamune</t>
  </si>
  <si>
    <t>Razadyne</t>
  </si>
  <si>
    <t>Rebetol</t>
  </si>
  <si>
    <t>Rebetron</t>
  </si>
  <si>
    <t>Rebif</t>
  </si>
  <si>
    <t>Reclast</t>
  </si>
  <si>
    <t>Reminyl</t>
  </si>
  <si>
    <t>Renagel</t>
  </si>
  <si>
    <t>Renvela</t>
  </si>
  <si>
    <t>Repaglinide</t>
  </si>
  <si>
    <t>Repaglinide-Metformin</t>
  </si>
  <si>
    <t>Requip</t>
  </si>
  <si>
    <t>Rescriptor</t>
  </si>
  <si>
    <t>Retrovir</t>
  </si>
  <si>
    <t>Revia</t>
  </si>
  <si>
    <t>Revonto</t>
  </si>
  <si>
    <t>Reyataz</t>
  </si>
  <si>
    <t>Rheumatrex</t>
  </si>
  <si>
    <t>Ribavirin</t>
  </si>
  <si>
    <t>Rifaximin</t>
  </si>
  <si>
    <t>Rilpivirine</t>
  </si>
  <si>
    <t>Rilutek</t>
  </si>
  <si>
    <t>Lou Gehrig's Disease/ALS</t>
  </si>
  <si>
    <t>Riluzole</t>
  </si>
  <si>
    <t>Riomet</t>
  </si>
  <si>
    <t>Risperdal</t>
  </si>
  <si>
    <t>Risperidone</t>
  </si>
  <si>
    <t>Ritonavir</t>
  </si>
  <si>
    <t>Rituxan</t>
  </si>
  <si>
    <t>Cancer / Rheumatiod Arthritis / Multiple Sclerosis</t>
  </si>
  <si>
    <t>Rituximab</t>
  </si>
  <si>
    <t>Rivastigmine</t>
  </si>
  <si>
    <t>Rivastigmine Tartrate</t>
  </si>
  <si>
    <t>Rocaltrol</t>
  </si>
  <si>
    <t>Roferon-A</t>
  </si>
  <si>
    <t>Roflumilast</t>
  </si>
  <si>
    <t>Ropinirole</t>
  </si>
  <si>
    <t>Rufinamide</t>
  </si>
  <si>
    <t>Rythmol</t>
  </si>
  <si>
    <t>Sabril</t>
  </si>
  <si>
    <t>Salagen</t>
  </si>
  <si>
    <t>Heart Attack /  Stroke</t>
  </si>
  <si>
    <t>Sandimmune</t>
  </si>
  <si>
    <t>Saquinavir Mesylate</t>
  </si>
  <si>
    <t>Sargramostim</t>
  </si>
  <si>
    <t>Saxagliptin</t>
  </si>
  <si>
    <t>Saxagliptin-Metformin</t>
  </si>
  <si>
    <t>Sectral</t>
  </si>
  <si>
    <t>Selzentry</t>
  </si>
  <si>
    <t>Sensipar</t>
  </si>
  <si>
    <t>Serevent</t>
  </si>
  <si>
    <t>Seroquel</t>
  </si>
  <si>
    <t>Sinemet</t>
  </si>
  <si>
    <t>Sinemet/Sinemet CR</t>
  </si>
  <si>
    <t>Sitagliptin</t>
  </si>
  <si>
    <t>Sitagliptin-Metformin</t>
  </si>
  <si>
    <t>Sitagliptin-Simvistatin</t>
  </si>
  <si>
    <t>Slameterol</t>
  </si>
  <si>
    <t>Sodium Edecrin</t>
  </si>
  <si>
    <t>Soltalol Hydrochloride</t>
  </si>
  <si>
    <t>Sorafenib</t>
  </si>
  <si>
    <t>Sorine</t>
  </si>
  <si>
    <t>Sotalol</t>
  </si>
  <si>
    <t>Sotalol HCL</t>
  </si>
  <si>
    <t>Spiriva</t>
  </si>
  <si>
    <t>Spironolactone</t>
  </si>
  <si>
    <t>Sprycel</t>
  </si>
  <si>
    <t>Stalevo</t>
  </si>
  <si>
    <t>Starlix</t>
  </si>
  <si>
    <t>Stavudine</t>
  </si>
  <si>
    <t>Stavzor</t>
  </si>
  <si>
    <t>Streptase</t>
  </si>
  <si>
    <t>Streptokinase</t>
  </si>
  <si>
    <t>Streptozocin</t>
  </si>
  <si>
    <t>Suboxone</t>
  </si>
  <si>
    <t>Subutex</t>
  </si>
  <si>
    <t>Sunitinib</t>
  </si>
  <si>
    <t>Supprelin</t>
  </si>
  <si>
    <t>Sustiva</t>
  </si>
  <si>
    <t>Sutent</t>
  </si>
  <si>
    <t>Symbicort</t>
  </si>
  <si>
    <t>Symlin</t>
  </si>
  <si>
    <t>Symmetrel</t>
  </si>
  <si>
    <t>Syprine</t>
  </si>
  <si>
    <t>Tacrolimus</t>
  </si>
  <si>
    <t>Tactrine</t>
  </si>
  <si>
    <t>Tambocor</t>
  </si>
  <si>
    <t>Tamoxifen</t>
  </si>
  <si>
    <t>Tarceva</t>
  </si>
  <si>
    <t>Tarka</t>
  </si>
  <si>
    <t>Tasmar</t>
  </si>
  <si>
    <t>Taxotere</t>
  </si>
  <si>
    <t>Tazicef</t>
  </si>
  <si>
    <t>Tegretol</t>
  </si>
  <si>
    <t>Telmisartan</t>
  </si>
  <si>
    <t>Temodar</t>
  </si>
  <si>
    <t>Temozolomide</t>
  </si>
  <si>
    <t>Temsirolimus</t>
  </si>
  <si>
    <t>Tenofovir Disoproxil Fumarate</t>
  </si>
  <si>
    <t>Tenoretic</t>
  </si>
  <si>
    <t>Tenormin</t>
  </si>
  <si>
    <t>Teslac</t>
  </si>
  <si>
    <t>Testolactone</t>
  </si>
  <si>
    <t>Testopel</t>
  </si>
  <si>
    <t>Testosterone Cypionate</t>
  </si>
  <si>
    <t>Testosterone Enanthate</t>
  </si>
  <si>
    <t>Testred</t>
  </si>
  <si>
    <t>Tetrabenazine</t>
  </si>
  <si>
    <t>Huntington's Disease</t>
  </si>
  <si>
    <t>Teveten</t>
  </si>
  <si>
    <t>Theo-24</t>
  </si>
  <si>
    <t>Theochron</t>
  </si>
  <si>
    <t>Theodur</t>
  </si>
  <si>
    <t>Theophylline</t>
  </si>
  <si>
    <t>Theracys</t>
  </si>
  <si>
    <t>Thioridazine</t>
  </si>
  <si>
    <t>Thiotepa</t>
  </si>
  <si>
    <t>Thiothixene</t>
  </si>
  <si>
    <t>Thorazine</t>
  </si>
  <si>
    <t>Tiagabine</t>
  </si>
  <si>
    <t>Tiazac</t>
  </si>
  <si>
    <t>Tice BCG</t>
  </si>
  <si>
    <t>Ticlid</t>
  </si>
  <si>
    <t>Ticolopidine</t>
  </si>
  <si>
    <t>Tiotropidine</t>
  </si>
  <si>
    <t>Tiotropium Bromide</t>
  </si>
  <si>
    <t>Tipranavir</t>
  </si>
  <si>
    <t>Tizanidine</t>
  </si>
  <si>
    <t>Tobi</t>
  </si>
  <si>
    <t>Tobramycin</t>
  </si>
  <si>
    <t>Tolazamide</t>
  </si>
  <si>
    <t>Tolbutamide</t>
  </si>
  <si>
    <t>Tolinase</t>
  </si>
  <si>
    <t>Topamax</t>
  </si>
  <si>
    <t>Topiragen</t>
  </si>
  <si>
    <t>Seizures / Alcohol Abuse</t>
  </si>
  <si>
    <t>Topiramate</t>
  </si>
  <si>
    <t>Topomax</t>
  </si>
  <si>
    <t>Toposar</t>
  </si>
  <si>
    <t>Topotecan</t>
  </si>
  <si>
    <t>Toprol</t>
  </si>
  <si>
    <t>Toprol XL</t>
  </si>
  <si>
    <t>Torisel</t>
  </si>
  <si>
    <t>Torsemide</t>
  </si>
  <si>
    <t>Hypertension / CHF / Cirrhosis / Kidney / Renal Disease</t>
  </si>
  <si>
    <t>Tradjenta</t>
  </si>
  <si>
    <t>Trandate</t>
  </si>
  <si>
    <t>Trandolapril</t>
  </si>
  <si>
    <t>Tranxene T-tab</t>
  </si>
  <si>
    <t>Trastuzumab</t>
  </si>
  <si>
    <t>Trelstar</t>
  </si>
  <si>
    <t>Trental</t>
  </si>
  <si>
    <t>Trexall</t>
  </si>
  <si>
    <t>Triamterene/HCTZ</t>
  </si>
  <si>
    <t>Tribenzor</t>
  </si>
  <si>
    <t>Trihexyphenidyl</t>
  </si>
  <si>
    <t>Trihexyphenidyl HCL</t>
  </si>
  <si>
    <t>Trileptal</t>
  </si>
  <si>
    <t>Trimterene</t>
  </si>
  <si>
    <t>Triptorelin Pamoate</t>
  </si>
  <si>
    <t>Trizivir</t>
  </si>
  <si>
    <t>Truvada</t>
  </si>
  <si>
    <t>Twynsta</t>
  </si>
  <si>
    <t>Tykerb</t>
  </si>
  <si>
    <t>Tysabri</t>
  </si>
  <si>
    <t>Tyzeka</t>
  </si>
  <si>
    <t>Uniretic</t>
  </si>
  <si>
    <t>Univasc</t>
  </si>
  <si>
    <t>Urso</t>
  </si>
  <si>
    <t>URSO Forte</t>
  </si>
  <si>
    <t>Ursodiol</t>
  </si>
  <si>
    <t>Valcyte</t>
  </si>
  <si>
    <t>Valium</t>
  </si>
  <si>
    <t>Valproate Sodium</t>
  </si>
  <si>
    <t>Valproic Acid</t>
  </si>
  <si>
    <t>Valrubicin</t>
  </si>
  <si>
    <t>Valsartan</t>
  </si>
  <si>
    <t>Valstar</t>
  </si>
  <si>
    <t>Valturna</t>
  </si>
  <si>
    <t>Vantas</t>
  </si>
  <si>
    <t>Vascor</t>
  </si>
  <si>
    <t>Angina</t>
  </si>
  <si>
    <t>Vaseretic</t>
  </si>
  <si>
    <t>Vasotec</t>
  </si>
  <si>
    <t>Velnacrine Meletate</t>
  </si>
  <si>
    <t>Ventolin</t>
  </si>
  <si>
    <t>Verapamil</t>
  </si>
  <si>
    <t>Verelan</t>
  </si>
  <si>
    <t>Viadure</t>
  </si>
  <si>
    <t>Viaspan</t>
  </si>
  <si>
    <t>Victoza</t>
  </si>
  <si>
    <t>Videx</t>
  </si>
  <si>
    <t>Vigabatrin</t>
  </si>
  <si>
    <t>Vimpat</t>
  </si>
  <si>
    <t>Vinblastine</t>
  </si>
  <si>
    <t>Vincasar</t>
  </si>
  <si>
    <t>Vincristine</t>
  </si>
  <si>
    <t>Viracept</t>
  </si>
  <si>
    <t>Viramune</t>
  </si>
  <si>
    <t>Viramune XR</t>
  </si>
  <si>
    <t>Viread</t>
  </si>
  <si>
    <t>Visken</t>
  </si>
  <si>
    <t>Vistide</t>
  </si>
  <si>
    <t>Vivitrol</t>
  </si>
  <si>
    <t>Votrient</t>
  </si>
  <si>
    <t>Warfarin</t>
  </si>
  <si>
    <t>WelChol</t>
  </si>
  <si>
    <t>Xalkori</t>
  </si>
  <si>
    <t>Xeloda</t>
  </si>
  <si>
    <t>Xenazine</t>
  </si>
  <si>
    <t>Xgeva</t>
  </si>
  <si>
    <t>Xifaxan</t>
  </si>
  <si>
    <t>Xopenex</t>
  </si>
  <si>
    <t>Zanaflex</t>
  </si>
  <si>
    <t>Zanosar</t>
  </si>
  <si>
    <t>Zantac</t>
  </si>
  <si>
    <t>Zarontin</t>
  </si>
  <si>
    <t>Zaroxolyn</t>
  </si>
  <si>
    <t>Kidney/Renal Disease / Hypertension / CHF</t>
  </si>
  <si>
    <t>Zebeta</t>
  </si>
  <si>
    <t>Zelapar</t>
  </si>
  <si>
    <t>Zemplar</t>
  </si>
  <si>
    <t>Zerit</t>
  </si>
  <si>
    <t>Zestoretic</t>
  </si>
  <si>
    <t>Zestril</t>
  </si>
  <si>
    <t>Ziac</t>
  </si>
  <si>
    <t>Ziagen</t>
  </si>
  <si>
    <t>Zidovudine</t>
  </si>
  <si>
    <t>Zioladex</t>
  </si>
  <si>
    <t>Zocor</t>
  </si>
  <si>
    <t>Zoladex</t>
  </si>
  <si>
    <t>Zoledronic Acid</t>
  </si>
  <si>
    <t>Zoloft</t>
  </si>
  <si>
    <t>Zometra</t>
  </si>
  <si>
    <t>Zonegran</t>
  </si>
  <si>
    <t>Zonisamide</t>
  </si>
  <si>
    <t>Zyprexa</t>
  </si>
  <si>
    <t>Baltimore</t>
  </si>
  <si>
    <t>LibertyBankers</t>
  </si>
  <si>
    <t>MutualofOmaha</t>
  </si>
  <si>
    <t>RoyalNeighbors</t>
  </si>
  <si>
    <t>UnitedHomeLife</t>
  </si>
  <si>
    <t>Tobacco</t>
  </si>
  <si>
    <t>Tobacco, Nicotine or patches/gum</t>
  </si>
  <si>
    <t>Cigarettes Only</t>
  </si>
  <si>
    <t>Tobacco, nicotine, e-cigarettes</t>
  </si>
  <si>
    <t>Nicotine</t>
  </si>
  <si>
    <t>Smoking Tobacco and e-cigarettes</t>
  </si>
  <si>
    <t>Current (DECLINE) not sure about sleep apnea</t>
  </si>
  <si>
    <t>1 yr (DECLINE)</t>
  </si>
  <si>
    <t>Current (SILVER II)</t>
  </si>
  <si>
    <t>6 months (DECLINE)</t>
  </si>
  <si>
    <t>1 yr except sleep apnea (DECLINE)</t>
  </si>
  <si>
    <t>1 year (DECLINE)</t>
  </si>
  <si>
    <t>Current except sleep apnea (DECLINE)</t>
  </si>
  <si>
    <t>2 yrs (DECLINE)</t>
  </si>
  <si>
    <t>Current (DECLINE)</t>
  </si>
  <si>
    <t>2 yrs (BRONZE)</t>
  </si>
  <si>
    <t>1 yr due to disease or disorder (EASY SOL)</t>
  </si>
  <si>
    <t>Current (GRADED)</t>
  </si>
  <si>
    <t>Sleep Apnea</t>
  </si>
  <si>
    <t>1 yr (GRADED)</t>
  </si>
  <si>
    <t>Use of Nebulizer</t>
  </si>
  <si>
    <t>1 yr (MODIFIED)</t>
  </si>
  <si>
    <t>Lung Disorder w/ Tobacco</t>
  </si>
  <si>
    <t>Current (MODIFIED)</t>
  </si>
  <si>
    <t>COPD</t>
  </si>
  <si>
    <t>2 yrs (GRADED)</t>
  </si>
  <si>
    <t>2 yrs (SILVER II)</t>
  </si>
  <si>
    <t>2 yrs (DECL/STD)</t>
  </si>
  <si>
    <t>3 yrs (GRADED)</t>
  </si>
  <si>
    <t>Ever (STANDARD)</t>
  </si>
  <si>
    <t>Ever (GRADED)</t>
  </si>
  <si>
    <t>2 yrs (BRONZE), 5 yrs (SILVER)</t>
  </si>
  <si>
    <t>2 yrs (EXPRESS)</t>
  </si>
  <si>
    <t>Emphysema</t>
  </si>
  <si>
    <t>Black Lung</t>
  </si>
  <si>
    <t>Chronic Asthma</t>
  </si>
  <si>
    <t>Chronic Bronchitis</t>
  </si>
  <si>
    <t>Ever (DECLINE)</t>
  </si>
  <si>
    <t>Pulmonary Fibrosis</t>
  </si>
  <si>
    <t>Respiratory Failure</t>
  </si>
  <si>
    <t>Chronic Cough</t>
  </si>
  <si>
    <t>Sarcoidosis</t>
  </si>
  <si>
    <t>Tuberculosis</t>
  </si>
  <si>
    <t>Chronic Lung Disease</t>
  </si>
  <si>
    <t>Bypass Surgery</t>
  </si>
  <si>
    <t>5 yrs (GRADED)</t>
  </si>
  <si>
    <t>1 yr (DECLINE), 2 yrs (DECL/STD)</t>
  </si>
  <si>
    <t>1 yr (EASY SOL), 2 yrs (STANDARD)</t>
  </si>
  <si>
    <t>1 yr (GRADED), 2 yrs (EXPRESS)</t>
  </si>
  <si>
    <t>Angioplasty</t>
  </si>
  <si>
    <t>Stent Placement</t>
  </si>
  <si>
    <t>2 yrs (MODIFIED)</t>
  </si>
  <si>
    <t>Peripheral Vascular Disease</t>
  </si>
  <si>
    <t>Peripheral Artery Disease</t>
  </si>
  <si>
    <t>Cardiovascular Disorder</t>
  </si>
  <si>
    <t>Uncontrolled HBP</t>
  </si>
  <si>
    <t>2 years (DECLINE)</t>
  </si>
  <si>
    <t>18 months (DECLINE), 2 yrs (GRADED)</t>
  </si>
  <si>
    <t>1 yr (MODIFIED), 2 yrs (GRADED)</t>
  </si>
  <si>
    <t>Congestive Heart Failure</t>
  </si>
  <si>
    <t>Cardiomyopathy</t>
  </si>
  <si>
    <t>Atrial Fibrillation</t>
  </si>
  <si>
    <t>2 yrs (STANDARD)</t>
  </si>
  <si>
    <t>Stroke</t>
  </si>
  <si>
    <t>Aneurysm</t>
  </si>
  <si>
    <t>Current unrepaired (DECLINE), 2 yrs (GRADED)</t>
  </si>
  <si>
    <t>18 months (DECLINE)</t>
  </si>
  <si>
    <t>TIA</t>
  </si>
  <si>
    <t>5 yrs (SILVER)</t>
  </si>
  <si>
    <t>Coronary Artery Disease</t>
  </si>
  <si>
    <t>Pacemaker</t>
  </si>
  <si>
    <t>5 yrs implanted (GRADED)</t>
  </si>
  <si>
    <t>2 yrs used (SILVER II)</t>
  </si>
  <si>
    <t>2 yrs installed (MODIFIED)</t>
  </si>
  <si>
    <t>2 yrs implanted (DECLINE)</t>
  </si>
  <si>
    <t>2 yrs implanted (GRADED)</t>
  </si>
  <si>
    <t>1 yr implanted (EASY SOLUTIONS)</t>
  </si>
  <si>
    <t>Surgery for Heart Diseasee</t>
  </si>
  <si>
    <t>Heart Disease</t>
  </si>
  <si>
    <t>1 yr diagnosed (DECLINE)</t>
  </si>
  <si>
    <t>Rheumatic Heart Disease</t>
  </si>
  <si>
    <t>Congenital Heart Disease</t>
  </si>
  <si>
    <t>Heart Valve Disorder</t>
  </si>
  <si>
    <t>Heart Blockage</t>
  </si>
  <si>
    <t>Flutter</t>
  </si>
  <si>
    <t>Ventricular Fibrillation</t>
  </si>
  <si>
    <t>Cardiac Arrhythmia</t>
  </si>
  <si>
    <t>Circulation or Blood Clot Problems in Legs, Heart or Brain</t>
  </si>
  <si>
    <t>Any condition of Heart or Arteries</t>
  </si>
  <si>
    <t>Heart Surgery</t>
  </si>
  <si>
    <t>Heart Failure</t>
  </si>
  <si>
    <t>Circulatory Surgery</t>
  </si>
  <si>
    <t>Blood Disorder</t>
  </si>
  <si>
    <t>Cerebrovascular Insufficiency or Blockage</t>
  </si>
  <si>
    <t>Valve Surgery</t>
  </si>
  <si>
    <t>Valve Replacement</t>
  </si>
  <si>
    <t>Procedure to Improve Circulation to the Heart or Brain</t>
  </si>
  <si>
    <t>Valvular Heart Disease with Surgical  Repair or Replacement</t>
  </si>
  <si>
    <t>Defibrillator Implant</t>
  </si>
  <si>
    <t>Heart Disorder</t>
  </si>
  <si>
    <t>Irregular Heart Rhythm</t>
  </si>
  <si>
    <t>Circulatory Disorder</t>
  </si>
  <si>
    <t>5 yrs (DECLINE)</t>
  </si>
  <si>
    <t>3 yrs (DECLINE)</t>
  </si>
  <si>
    <t>Current (DECLINE), 3 yrs (GRADED)</t>
  </si>
  <si>
    <t>2 yrs (DECLINE), 4 yrs (GRADED)</t>
  </si>
  <si>
    <t>2 yrs (DECLINE), 4 yrs (EASY SOL)</t>
  </si>
  <si>
    <t>Melanoma</t>
  </si>
  <si>
    <t>4 yrs (GRADED)</t>
  </si>
  <si>
    <t>Leukemia</t>
  </si>
  <si>
    <t>Cancer more than Once (Recurrance)</t>
  </si>
  <si>
    <t>Metastasis of Cancer</t>
  </si>
  <si>
    <t>Lymph Node Enlargement</t>
  </si>
  <si>
    <t>Multiple Myeloma</t>
  </si>
  <si>
    <t>Brain Tumor</t>
  </si>
  <si>
    <t>Lymphoma</t>
  </si>
  <si>
    <t>Before age of 40 (MODIFIED)</t>
  </si>
  <si>
    <t>Before age 10 (DECLINE)</t>
  </si>
  <si>
    <t>Before age 50 (GRADED)</t>
  </si>
  <si>
    <t>Before age 30 (DECLINE)</t>
  </si>
  <si>
    <t>Before age 18 (EASY SOL)</t>
  </si>
  <si>
    <t>Amputation due to Diabetes</t>
  </si>
  <si>
    <t>3 yrs (DECL/STD)</t>
  </si>
  <si>
    <t>Diabetes with Heart Trouble</t>
  </si>
  <si>
    <t>Current with heart/circulatory disorders (MODIFIED)</t>
  </si>
  <si>
    <t>Uncontrolled Diabetes</t>
  </si>
  <si>
    <t>More than 40 units daily (MODIFIED)</t>
  </si>
  <si>
    <t>Ever with history of Stroke, TIA, or Heart disease (GRADED)</t>
  </si>
  <si>
    <t>Before age 25 (STANDARD)</t>
  </si>
  <si>
    <t>Before age 50 (DECLINE)</t>
  </si>
  <si>
    <t>2 yrs (EXPRESS DLX)</t>
  </si>
  <si>
    <t>Insulin Shock</t>
  </si>
  <si>
    <t>Diabetic Coma</t>
  </si>
  <si>
    <t>Retinopathy</t>
  </si>
  <si>
    <t>Neuropathy</t>
  </si>
  <si>
    <t>Nephropathy</t>
  </si>
  <si>
    <t>Kidney Failure</t>
  </si>
  <si>
    <t>1 yr (EASY SOL)</t>
  </si>
  <si>
    <t>Kidney Disease</t>
  </si>
  <si>
    <t>4 yrs (STANDARD)</t>
  </si>
  <si>
    <t>Chronic Kidney Disease</t>
  </si>
  <si>
    <t>Kidney Dialysis</t>
  </si>
  <si>
    <t>Current (GRADED), 2 yrs (EXPRESS)</t>
  </si>
  <si>
    <t>Kidney (Renal) Insufficiency</t>
  </si>
  <si>
    <t>ESRD</t>
  </si>
  <si>
    <t>Liver Failure</t>
  </si>
  <si>
    <t>Liver Disorder</t>
  </si>
  <si>
    <t>Chronic Hepatitis</t>
  </si>
  <si>
    <t>Hepatitis</t>
  </si>
  <si>
    <t>Hepatitis C</t>
  </si>
  <si>
    <t>Ever untreated (DECLINE), Ever (STANDARD)</t>
  </si>
  <si>
    <t>Hepatitis B</t>
  </si>
  <si>
    <t>Chronic Pancreatitis</t>
  </si>
  <si>
    <t>Ulcerative Colitis</t>
  </si>
  <si>
    <t>Alzheimer's</t>
  </si>
  <si>
    <t>Dementia</t>
  </si>
  <si>
    <t>Memory Loss (Progressive)</t>
  </si>
  <si>
    <t>Organic Brain Disease</t>
  </si>
  <si>
    <t>Mental Incapacity</t>
  </si>
  <si>
    <t>Parkinson's</t>
  </si>
  <si>
    <t>Permanent (GRADED)</t>
  </si>
  <si>
    <t>Bipolar</t>
  </si>
  <si>
    <t>Before age 50 (STANDARD)</t>
  </si>
  <si>
    <t>Schizophrenia</t>
  </si>
  <si>
    <t>Paralysis</t>
  </si>
  <si>
    <t>Current 2 or more extremeties (DECLINE)</t>
  </si>
  <si>
    <t>Para/Quadriplegia</t>
  </si>
  <si>
    <t>Mental Retardation</t>
  </si>
  <si>
    <t>Current (SILVER, if under age 25 BRONZE)</t>
  </si>
  <si>
    <t>Psychosis</t>
  </si>
  <si>
    <t>Suicidal Thoughts</t>
  </si>
  <si>
    <t>Attempted Suicide</t>
  </si>
  <si>
    <t>Disease or Disorder of the Brain</t>
  </si>
  <si>
    <t>Condition Affecting Circulation to the Brain</t>
  </si>
  <si>
    <t>Brain Surgery</t>
  </si>
  <si>
    <t>Autism</t>
  </si>
  <si>
    <t>Any Mental Disorder</t>
  </si>
  <si>
    <t>5 yrs under age 50 (STANDARD)</t>
  </si>
  <si>
    <t>Hospitalization for Major Depression</t>
  </si>
  <si>
    <t>Manic/Clinical Depression</t>
  </si>
  <si>
    <t>PTSD</t>
  </si>
  <si>
    <t>Epilepsy</t>
  </si>
  <si>
    <t>Seizures (more than 12)</t>
  </si>
  <si>
    <t>Any Neuromuscular Disease</t>
  </si>
  <si>
    <t>Cerebral Palsy</t>
  </si>
  <si>
    <t>Grand Mal Seizures</t>
  </si>
  <si>
    <t>Any Neurological Disorder (except controlled seizures)</t>
  </si>
  <si>
    <t>Brain Mass</t>
  </si>
  <si>
    <t>Fibromyalgia</t>
  </si>
  <si>
    <t>Hospitalized for Mental or Nervous Disorder</t>
  </si>
  <si>
    <t>Amputation due to Disease</t>
  </si>
  <si>
    <t>Ever had or advised (DECLINE)</t>
  </si>
  <si>
    <t>Ever Had or Waiting For (DECLINE)</t>
  </si>
  <si>
    <t>Ever had or advised (BRONZE)</t>
  </si>
  <si>
    <t>Waiting For (DECLINE)</t>
  </si>
  <si>
    <t>Ever had or advised (GRADED)</t>
  </si>
  <si>
    <t>Bone Marrow Transplant</t>
  </si>
  <si>
    <t>Down’s Syndrome</t>
  </si>
  <si>
    <t>Spina Bifida</t>
  </si>
  <si>
    <t>Not Surgically Corrected (DECLINE)</t>
  </si>
  <si>
    <t>Terminal Illness or Life Expectancy (Time Left)</t>
  </si>
  <si>
    <t>1 yr or less (DECLINE)</t>
  </si>
  <si>
    <t>2 yrs or less (GRADED)</t>
  </si>
  <si>
    <t>Disorder of Immune System</t>
  </si>
  <si>
    <t>Rheumatoid Arthritis</t>
  </si>
  <si>
    <t>Lou Gehrig's</t>
  </si>
  <si>
    <t>Huntington's</t>
  </si>
  <si>
    <t>Hodgkin's</t>
  </si>
  <si>
    <t>Connective Tissue Disorder</t>
  </si>
  <si>
    <t>Crohn's Disease</t>
  </si>
  <si>
    <t>Scleroderma</t>
  </si>
  <si>
    <t>Myelodysplastic Syndrome</t>
  </si>
  <si>
    <t>Used Illegal Drugs</t>
  </si>
  <si>
    <t>Excessive Alcohol Use</t>
  </si>
  <si>
    <t>Excessive Prescription Drugs</t>
  </si>
  <si>
    <t>Jailed/Imprisoned</t>
  </si>
  <si>
    <t>Felony</t>
  </si>
  <si>
    <t>2 yrs charged or convicted (DECLINE)</t>
  </si>
  <si>
    <t>2 yrs convicted (MODIFIED)</t>
  </si>
  <si>
    <t>2 yrs convicted or awaiting trial (GRADED)</t>
  </si>
  <si>
    <t>10 yrs (DECLINE)</t>
  </si>
  <si>
    <t>10 yrs convicted or charges pending (EXPRESS)</t>
  </si>
  <si>
    <t>Parole</t>
  </si>
  <si>
    <t>Current from felony (EXPRESS)</t>
  </si>
  <si>
    <t>Probation</t>
  </si>
  <si>
    <t>DUI</t>
  </si>
  <si>
    <t>Reckless Driving</t>
  </si>
  <si>
    <t>2 yrs convicted more than once (GRADED)</t>
  </si>
  <si>
    <t>Driver's License Suspended/Revoked</t>
  </si>
  <si>
    <t>Hospitalization</t>
  </si>
  <si>
    <t>1 year confined or advised (DECLINE)</t>
  </si>
  <si>
    <t>Current or 2 yrs more than twice (DECLINE)</t>
  </si>
  <si>
    <t>Current or 1 yr more than once (GRADED)</t>
  </si>
  <si>
    <t>Surgery</t>
  </si>
  <si>
    <t>1 yr advised but not performed (MODIFIED)</t>
  </si>
  <si>
    <t>Advised but not performed (DECLINE)</t>
  </si>
  <si>
    <t>1 yr advised but not performed (DECLINE)</t>
  </si>
  <si>
    <t>Advised/planning to have inpatient (DECLINE)</t>
  </si>
  <si>
    <t>2 yrs advised but not performed (EXPRESS)</t>
  </si>
  <si>
    <t>Testing</t>
  </si>
  <si>
    <t>1 yr results unknown (MODIFIED)</t>
  </si>
  <si>
    <t>Results unknown (DECLINE)</t>
  </si>
  <si>
    <t>1 yr advised but not performed or results unknown (DECLINE)</t>
  </si>
  <si>
    <t>18 months advised but not performed or results unknown (DECLINE)</t>
  </si>
  <si>
    <t>2 yrs results unknown (DECLINE)</t>
  </si>
  <si>
    <t>2 yrs advised but not performed or results unknown (EXPRESS)</t>
  </si>
  <si>
    <t>Bedridden</t>
  </si>
  <si>
    <t>Current due to disease (DECLINE)</t>
  </si>
  <si>
    <t>Inpatient for over 48hours</t>
  </si>
  <si>
    <t>Nursing Facility</t>
  </si>
  <si>
    <t>Current or 2yrs more than twice (DECLINE)</t>
  </si>
  <si>
    <t>Assisted Living Facility</t>
  </si>
  <si>
    <t>2yrs more than twice (DECLINE)</t>
  </si>
  <si>
    <t>Long Term Care Facility</t>
  </si>
  <si>
    <t>Hospice</t>
  </si>
  <si>
    <t>Home Health Care</t>
  </si>
  <si>
    <t>90 days (MODIFIED)</t>
  </si>
  <si>
    <t>Correctional Facility</t>
  </si>
  <si>
    <t>Mental/Psychiatric Facility</t>
  </si>
  <si>
    <t>Wheelchair</t>
  </si>
  <si>
    <t>Current due to chronic illness (DECLINE)</t>
  </si>
  <si>
    <t>Current due to chronic illness/disease (DECLINE)</t>
  </si>
  <si>
    <t>2 yrs due to chronic illness/disease (MODIFIED)</t>
  </si>
  <si>
    <t>Current other than bone/joint fracture/surgery (DECLINE)</t>
  </si>
  <si>
    <t>Electric Scooter</t>
  </si>
  <si>
    <t>Walker</t>
  </si>
  <si>
    <t>6 months due to chronic  illness (DECLINE)</t>
  </si>
  <si>
    <t>Activities of Daily Living</t>
  </si>
  <si>
    <t>Current (BRONZE)</t>
  </si>
  <si>
    <t>Control of Bowel/Bladder</t>
  </si>
  <si>
    <t>Declined/Postponed for Life/Health Insurance</t>
  </si>
  <si>
    <t>Undiagnosed Chest Pain, Fainting, Coughed up or Vomited Blood</t>
  </si>
  <si>
    <t>Disability</t>
  </si>
  <si>
    <t>See application (EXPRESS DLX)</t>
  </si>
  <si>
    <t>AIDS / HIV / ARC</t>
  </si>
  <si>
    <t>(DECLINE)</t>
  </si>
  <si>
    <t>(GRADED)</t>
  </si>
  <si>
    <t>Modified</t>
  </si>
  <si>
    <t>Male</t>
  </si>
  <si>
    <t>Female</t>
  </si>
  <si>
    <t>Non-T</t>
  </si>
  <si>
    <t>ADR</t>
  </si>
  <si>
    <t>Silver</t>
  </si>
  <si>
    <t>Silver II</t>
  </si>
  <si>
    <t>Silver III</t>
  </si>
  <si>
    <t>Preferred</t>
  </si>
  <si>
    <t>Standard</t>
  </si>
  <si>
    <t>Guaranteed</t>
  </si>
  <si>
    <t>Immediate</t>
  </si>
  <si>
    <t>Gold</t>
  </si>
  <si>
    <t>Bronze</t>
  </si>
  <si>
    <t>16.10</t>
  </si>
  <si>
    <r>
      <rPr>
        <sz val="8"/>
        <color rgb="FF000000"/>
        <rFont val="Times New Roman"/>
        <family val="1"/>
      </rPr>
      <t>13.0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</si>
  <si>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</si>
  <si>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</si>
  <si>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</si>
  <si>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</si>
  <si>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</si>
  <si>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</si>
  <si>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</si>
  <si>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</si>
  <si>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</si>
  <si>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</si>
  <si>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</si>
  <si>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</si>
  <si>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</si>
  <si>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</si>
  <si>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</si>
  <si>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</si>
  <si>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</si>
  <si>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</si>
  <si>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</si>
  <si>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</si>
  <si>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</si>
  <si>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</si>
  <si>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21.3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</si>
  <si>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</si>
  <si>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</si>
  <si>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21.4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</si>
  <si>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</si>
  <si>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</si>
  <si>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</si>
  <si>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</si>
  <si>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21.5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</si>
  <si>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</si>
  <si>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</si>
  <si>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</si>
  <si>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21.6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</si>
  <si>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</si>
  <si>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</si>
  <si>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</si>
  <si>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21.7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</si>
  <si>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</si>
  <si>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</si>
  <si>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21.8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</si>
  <si>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</si>
  <si>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</si>
  <si>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</si>
  <si>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21.9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</si>
  <si>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</si>
  <si>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22.0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</si>
  <si>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</si>
  <si>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22.1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</si>
  <si>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</si>
  <si>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22.2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</si>
  <si>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</si>
  <si>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15.0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</si>
  <si>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22.8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</si>
  <si>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19.0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</si>
  <si>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15.4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</si>
  <si>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23.4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</si>
  <si>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</si>
  <si>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19.6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</si>
  <si>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15.8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</si>
  <si>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24.0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</si>
  <si>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19.2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</si>
  <si>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20.1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</si>
  <si>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24.7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</si>
  <si>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19.8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</si>
  <si>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20.7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</si>
  <si>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25.3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</si>
  <si>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20.3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</si>
  <si>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21.2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</si>
  <si>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26.3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</si>
  <si>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20.9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</si>
  <si>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27.3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</si>
  <si>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22.7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</si>
  <si>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28.3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</si>
  <si>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23.5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</si>
  <si>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29.3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</si>
  <si>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24.3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</si>
  <si>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30.4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</si>
  <si>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25.2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</si>
  <si>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19.5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</si>
  <si>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32.3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</si>
  <si>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24.6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</si>
  <si>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26.5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</si>
  <si>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20.4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</si>
  <si>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34.3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</si>
  <si>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25.7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</si>
  <si>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27.9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</si>
  <si>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36.5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</si>
  <si>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26.9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</si>
  <si>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22.3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</si>
  <si>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38.8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</si>
  <si>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28.1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</si>
  <si>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30.9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</si>
  <si>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23.3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</si>
  <si>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41.2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</si>
  <si>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29.4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</si>
  <si>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32.5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</si>
  <si>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43.3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</si>
  <si>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30.6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</si>
  <si>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33.8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</si>
  <si>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25.1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</si>
  <si>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45.5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</si>
  <si>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31.9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</si>
  <si>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35.2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</si>
  <si>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26.0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</si>
  <si>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47.8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</si>
  <si>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33.2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</si>
  <si>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36.7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</si>
  <si>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50.2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</si>
  <si>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34.6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</si>
  <si>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38.2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</si>
  <si>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52.8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</si>
  <si>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36.1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</si>
  <si>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39.7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</si>
  <si>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28.8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</si>
  <si>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55.5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</si>
  <si>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37.8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</si>
  <si>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41.6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</si>
  <si>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30.1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</si>
  <si>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58.5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</si>
  <si>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39.6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</si>
  <si>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43.5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</si>
  <si>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31.4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</si>
  <si>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61.6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</si>
  <si>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41.4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</si>
  <si>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45.6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</si>
  <si>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32.7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</si>
  <si>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64.8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</si>
  <si>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43.4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</si>
  <si>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47.7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</si>
  <si>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34.1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</si>
  <si>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68.2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</si>
  <si>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45.4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</si>
  <si>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49.9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</si>
  <si>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35.6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</si>
  <si>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71.9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</si>
  <si>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52.3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</si>
  <si>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37.2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</si>
  <si>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75.7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</si>
  <si>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50.0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</si>
  <si>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54.9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</si>
  <si>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38.9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</si>
  <si>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79.7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</si>
  <si>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52.5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</si>
  <si>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57.5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</si>
  <si>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40.7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</si>
  <si>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83.9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</si>
  <si>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55.1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</si>
  <si>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60.3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</si>
  <si>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42.6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</si>
  <si>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88.4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</si>
  <si>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57.8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</si>
  <si>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63.2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</si>
  <si>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44.5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</si>
  <si>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93.2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</si>
  <si>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60.8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</si>
  <si>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66.0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</si>
  <si>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46.4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</si>
  <si>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98.3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</si>
  <si>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64.0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</si>
  <si>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69.0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</si>
  <si>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48.4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</si>
  <si>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103.7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</si>
  <si>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67.3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</si>
  <si>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72.1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</si>
  <si>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50.5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</si>
  <si>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109.4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</si>
  <si>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70.8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</si>
  <si>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75.4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</si>
  <si>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52.7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</si>
  <si>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88.</t>
    </r>
    <r>
      <rPr>
        <sz val="8"/>
        <color rgb="FF000000"/>
        <rFont val="Times New Roman"/>
        <family val="1"/>
      </rPr>
      <t>7</t>
    </r>
    <r>
      <rPr>
        <sz val="8"/>
        <color rgb="FF000000"/>
        <rFont val="Times New Roman"/>
        <family val="1"/>
      </rPr>
      <t>4</t>
    </r>
  </si>
  <si>
    <r>
      <rPr>
        <sz val="8"/>
        <color rgb="FF000000"/>
        <rFont val="Times New Roman"/>
        <family val="1"/>
      </rPr>
      <t>115.3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</si>
  <si>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74.5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</si>
  <si>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78.8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</si>
  <si>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55.0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</si>
  <si>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121.4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</si>
  <si>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78.5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</si>
  <si>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83.1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</si>
  <si>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58.0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</si>
  <si>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127.8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</si>
  <si>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82.7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</si>
  <si>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87.6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</si>
  <si>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61.1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</si>
  <si>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134.5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</si>
  <si>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87.2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</si>
  <si>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92.4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</si>
  <si>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64.4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</si>
  <si>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141.5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</si>
  <si>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91.8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</si>
  <si>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97.4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</si>
  <si>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67.9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</si>
  <si>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148.9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</si>
  <si>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96.8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</si>
  <si>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102.7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</si>
  <si>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71.6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</si>
  <si>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158.7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</si>
  <si>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103.2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</si>
  <si>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109.0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</si>
  <si>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76.2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</si>
  <si>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169.1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</si>
  <si>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110.1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</si>
  <si>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115.7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</si>
  <si>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81.1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</si>
  <si>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180.2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</si>
  <si>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117.5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</si>
  <si>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122.9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</si>
  <si>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86.2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</si>
  <si>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192.0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</si>
  <si>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125.3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</si>
  <si>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130.4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</si>
  <si>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91.7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</si>
  <si>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204.6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</si>
  <si>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133.6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</si>
  <si>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138.5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</si>
  <si>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97.6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</si>
  <si>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218.1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</si>
  <si>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142.7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</si>
  <si>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147.4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</si>
  <si>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104.1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</si>
  <si>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232.4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</si>
  <si>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152.4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</si>
  <si>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156.8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</si>
  <si>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111.0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</si>
  <si>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247.7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</si>
  <si>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162.8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</si>
  <si>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166.8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</si>
  <si>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118.4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</si>
  <si>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264.0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</si>
  <si>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173.9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</si>
  <si>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177.5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</si>
  <si>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126.3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</si>
  <si>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281.3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</si>
  <si>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185.8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</si>
  <si>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188.9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</si>
  <si>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134.8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</si>
  <si>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307.2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</si>
  <si>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203.4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</si>
  <si>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204.1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</si>
  <si>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146.6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</si>
  <si>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335.6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</si>
  <si>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222.7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</si>
  <si>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220.5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</si>
  <si>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159.5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</si>
  <si>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366.5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</si>
  <si>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243.9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</si>
  <si>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238.3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</si>
  <si>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173.5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</si>
  <si>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400.4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</si>
  <si>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267.1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</si>
  <si>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257.5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</si>
  <si>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188.7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</si>
  <si>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437.3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</si>
  <si>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292.4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</si>
  <si>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278.3</t>
    </r>
    <r>
      <rPr>
        <sz val="8"/>
        <color rgb="FF000000"/>
        <rFont val="Times New Roman"/>
        <family val="1"/>
      </rPr>
      <t>0</t>
    </r>
  </si>
  <si>
    <r>
      <rPr>
        <sz val="8"/>
        <color rgb="FF000000"/>
        <rFont val="Times New Roman"/>
        <family val="1"/>
      </rPr>
      <t>205.2</t>
    </r>
    <r>
      <rPr>
        <sz val="8"/>
        <color rgb="FF000000"/>
        <rFont val="Times New Roman"/>
        <family val="1"/>
      </rPr>
      <t>0</t>
    </r>
  </si>
  <si>
    <t>10Pay Pref</t>
  </si>
  <si>
    <t>10Pay Std</t>
  </si>
  <si>
    <t>Easy Solutions</t>
  </si>
  <si>
    <t>Provider Preferred</t>
  </si>
  <si>
    <t>Provider Standard</t>
  </si>
  <si>
    <t>Express Premium</t>
  </si>
  <si>
    <t>Express Deluxe</t>
  </si>
  <si>
    <t>Express</t>
  </si>
  <si>
    <t>North American</t>
  </si>
  <si>
    <t>FaceAmount</t>
  </si>
  <si>
    <t>Ages 16-45</t>
  </si>
  <si>
    <t>Ages 46-55</t>
  </si>
  <si>
    <t>Ages 56-70</t>
  </si>
  <si>
    <t>Ages 71-75</t>
  </si>
  <si>
    <t>Ages 76+</t>
  </si>
  <si>
    <t>$0 to $99,999</t>
  </si>
  <si>
    <t>Physical Measurements Blood/HOSMVR</t>
  </si>
  <si>
    <t>Physical Measurements Blood/HOS</t>
  </si>
  <si>
    <t>ParamedBlood/HOS</t>
  </si>
  <si>
    <t>ParamedFunctional CapacityExam Blood/HOS MVR</t>
  </si>
  <si>
    <t>$100,000 to$250,000</t>
  </si>
  <si>
    <t>Paramed Blood/HOS MVR</t>
  </si>
  <si>
    <t>ParamedFunctional CapacityExam Blood/HOS EKGMVR</t>
  </si>
  <si>
    <t>$250,001 to$500,000</t>
  </si>
  <si>
    <t>Paramed Blood/HOS EKGMVR</t>
  </si>
  <si>
    <t>$500,001 to$999,999</t>
  </si>
  <si>
    <t>ParamedFunctional CapacityExam Blood/HOS EKGPHI MVR</t>
  </si>
  <si>
    <t>$1,000,000 to$2,000,000</t>
  </si>
  <si>
    <t>Paramed Blood/HOS PHIMVR</t>
  </si>
  <si>
    <t>Paramed Blood/HOS EKGPHI MVR</t>
  </si>
  <si>
    <t>ParamedFunctional CapacityExam Blood/HOS EKGPHI MVRFinancial Questionnaire</t>
  </si>
  <si>
    <t>$2,000,001 to$5,000,000</t>
  </si>
  <si>
    <t>Paramed Blood/HOS EKGPHI MVR FinancialQuestionnaire</t>
  </si>
  <si>
    <t>$5,000,001 to$10,000,000</t>
  </si>
  <si>
    <t>Paramed Blood/HOS EKGPHI MVRThird PartyFinancial Report</t>
  </si>
  <si>
    <t>ParamedFunctional CapacityExam Blood/HOS EKGPHI MVRThird Party FinancialReport</t>
  </si>
  <si>
    <t>$10,000,001 and up</t>
  </si>
  <si>
    <t>M.D. Exam Blood/HOS EKGPHI MVRThird PartyFinancial Report</t>
  </si>
  <si>
    <t>M.D. Exam Blood/HOS Treadmill PHIMVRThird PartyFinancial Report</t>
  </si>
  <si>
    <t>ParamedFunctional CapacityExam Blood/HOS Treadmill PHIMVRThird Party FinancialReport</t>
  </si>
  <si>
    <t>American Home Life</t>
  </si>
  <si>
    <t>Monthly Bank Draft</t>
  </si>
  <si>
    <t>Lungs</t>
  </si>
  <si>
    <t>Kidneys/Liver</t>
  </si>
  <si>
    <t>Other</t>
  </si>
  <si>
    <t>CHF - Ever (DECL)</t>
  </si>
  <si>
    <t>Insulin shock, Diabetic coma, Insulin prior to age 30 - Ever (DECL)</t>
  </si>
  <si>
    <t>Had or recommended to have organ transplant, Amputation caused by disease - Ever (DECL)</t>
  </si>
  <si>
    <t>Dementia, Alzheimer's, Mental incapacity - Ever (DECL)</t>
  </si>
  <si>
    <t>Stroke, Aneurysm, Cardiomyopathy, Circulatory surgery, Angina, Heart attack/failure, Heart surgery - 18mos (DECL)</t>
  </si>
  <si>
    <t>Internal cancer, Melanoma, Leukemia - 2yrs (DECL)</t>
  </si>
  <si>
    <t>Cirrhosis, Liver disease, Kidney failure/dialysis, Chronic kidney disease - 2yrs (DECL)</t>
  </si>
  <si>
    <t>Systemic lupus - 2yrs (DECL)</t>
  </si>
  <si>
    <t>Terminal illness, Testing incomplet/not received, Alcohol/drug abuse - 18mos (DECL)</t>
  </si>
  <si>
    <t>Other Diseases</t>
  </si>
  <si>
    <t>Hospital, Bedridden, Nursing home, Assisted/Long term care facility, Hospice, Home health care, Advised to have inpatient surgery - Current (DECL)</t>
  </si>
  <si>
    <t>Had/advised amputation due to disease/disorder, Received/advised organ transplant - Ever (DECL)</t>
  </si>
  <si>
    <t>Cancer - 2yrs (DECL)</t>
  </si>
  <si>
    <t>Diabetic coma, Diagnosed before age 18 - Ever (DECL)</t>
  </si>
  <si>
    <t>Cancer - 4yrs (DECL)</t>
  </si>
  <si>
    <t>Alcohol/drug abuse, Used illegal drugs - 1yr (DECL)</t>
  </si>
  <si>
    <t>Muscular dystrophy, 12+ seizures - 1yr (DECL)</t>
  </si>
  <si>
    <t>CHF, Aneurysm, Angina, Had/advised Heart surgery (bypass/angioplasty/stent/pacemaker implanted), Heart attack, Stroke, TIA - 1yr (DECL)</t>
  </si>
  <si>
    <t>Oxygen - 1yr (DECL)</t>
  </si>
  <si>
    <t>Cirrhosis, Hepatitis B/C, Liver disease, Dialysis, Kidney failure due to disease/disorder - 1yr (DECL)</t>
  </si>
  <si>
    <t>Testing incomplet/not received, Advised surgery/testing/treatment/hospital not completed, Used wheelchair/electric scooter - 2yrs (DECL)</t>
  </si>
  <si>
    <t>12+ seizures - 2yrs (STD)</t>
  </si>
  <si>
    <t>Insulin - 2yrs (STD)</t>
  </si>
  <si>
    <t>CHF, Angina, Aneurysm, Vascular/circulatory/blood disorder, Heart attack, Stroke, TIA, Heart surgery (bypass/angioplasty/stent/pacemaker implanted), Irregular heart rhythm - 2yrs (STD)</t>
  </si>
  <si>
    <t>Cirrhosis, Hepatitis B/C, Liver disease - 2yrs (STD)</t>
  </si>
  <si>
    <t>Alcohol/drug abuse, Used illegal drugs - 2yrs (STD)</t>
  </si>
  <si>
    <t>Kidney disease - 4yrs (STD)</t>
  </si>
  <si>
    <t>COPD, Emphysema, Chronic asthma, Black lung, Chronic respiratory disease - Ever (STD)</t>
  </si>
  <si>
    <t>Bedridden, Hospital, Nursing home, LTC facility, Skilled nursing facility, Hospice care, Home health care, Activities of daily living - Current (DECL)</t>
  </si>
  <si>
    <t>Wheelchair/electric scooter (except fractures, surgery, etc) - Current (DECL)</t>
  </si>
  <si>
    <t>Oxygen (except sleep apnea) - Current (DECL)</t>
  </si>
  <si>
    <t>Alzheimer's, Dementia, Huntington's, Sickle cell anemia, Myelodysplastic syndrome, ALS, Quad/paraplegia, Down's, Mental incapacity - Ever (DECL)</t>
  </si>
  <si>
    <t>Alzheimer's, Dementia, Memory loss, Organic brain disease, Mental incapacity, ALS, Down's, Huntington's, Sickle cell anemia, Cystic fibrosis, Cerebral palsy, Terminal illness - Ever (DECL)</t>
  </si>
  <si>
    <t>Metastatic/recurring cancer - Ever (DECL)</t>
  </si>
  <si>
    <t>Insulin shock, Diabetic coma, Amputation due to diabetes - Ever (DECL)</t>
  </si>
  <si>
    <t>Cirrhosis, ESRD, Dialysis - Ever (DECL)</t>
  </si>
  <si>
    <t>Advised/received organn/bone marrow transplant, Terminal illness - Ever (DECL)</t>
  </si>
  <si>
    <t>Testing/surgery/hospital/treatment not completed - 1yr (DECL)</t>
  </si>
  <si>
    <t>Heart disease/surgery - 1yr (DECL)</t>
  </si>
  <si>
    <t>Hepatitis C - Ever (DECL)</t>
  </si>
  <si>
    <t>American Home</t>
  </si>
  <si>
    <t>American Amicable</t>
  </si>
  <si>
    <t>Tobacco, Nicotine products</t>
  </si>
  <si>
    <t>ALS, Alzheimer's, Dementia - Ever (DECL)</t>
  </si>
  <si>
    <t>Diabetes with heart disease, kidney disease, Peripheral artery disease, Poor circulation, TIA, Stroke - Ever (DECL)</t>
  </si>
  <si>
    <t>Cirrhosis, Liver failure, Dialysis - Ever (DECL)</t>
  </si>
  <si>
    <t>Oxygen - Ever (DECL)</t>
  </si>
  <si>
    <t>Organ transplant - Ever (DECL)</t>
  </si>
  <si>
    <t>Metastatic cancer, Leukemia - Ever (DECL)</t>
  </si>
  <si>
    <t>Defibrillator, Coronary artery disease with CHF or cardiomyopathy - Ever (DECL)</t>
  </si>
  <si>
    <t>Felony, DUI - 3yrs (DECL)</t>
  </si>
  <si>
    <t>Hospital, Bedridden, Nursing home, Hospice, LTC, Terminal illness, Probation, Parole - Current (DECL)</t>
  </si>
  <si>
    <t>Tobacco excluding pipe/cigar</t>
  </si>
  <si>
    <t>Hospital, Nursing facility, Bedridden, Wheelchair due to disease/chonic illness, Hospice, Home health care, Amputation due to disease, Activities of daily living - Current (DECL)</t>
  </si>
  <si>
    <t>Cancer - Current (DECL)</t>
  </si>
  <si>
    <t>Oxygen - Current (DECL)</t>
  </si>
  <si>
    <t>Alzheimer's, Dementia, Mental incapacity, ALS - Ever (DECL)</t>
  </si>
  <si>
    <t>Had/advised organ transplant, Terminal illness - Ever (DECL)</t>
  </si>
  <si>
    <t>Liver failure, ESRD, Had/advised dialysis - Ever (DECL)</t>
  </si>
  <si>
    <t>Respiratory failure - Ever (DECL)</t>
  </si>
  <si>
    <t>Insulin shock, Diabetic coma, Retin/Nephr/Neuropathy, Insulin before age 50 - Ever (MOD)</t>
  </si>
  <si>
    <t>Renal insufficiency, Kidney failure, Chronic kidney disease - Ever (MOD)</t>
  </si>
  <si>
    <t>Cancer more than once - Ever (MOD)</t>
  </si>
  <si>
    <t>Angina, Stroke, TIA, Cardiomyopathy, Heart attack, Aneurysm, Had/advised heart/circulatory surgery, Pacemaker/defibrillator placement, Procedure to improve circulation - 2yrs (MOD)</t>
  </si>
  <si>
    <t>Systemic lupus - 2yrs (MOD)</t>
  </si>
  <si>
    <t>Cirrhosis, Hepatitis C, Chronic hepatitis, Chronic pancreatitis - 2yrs (MOD)</t>
  </si>
  <si>
    <t>COPD, Emphysema, Chronic bronchitis, Oxygen - 2yrs (MOD)</t>
  </si>
  <si>
    <t>Cancer - 2yrs (MOD)</t>
  </si>
  <si>
    <t>Advised/had testing/surgery/hospital not completed or unknown, Illegal drugs, Alcohol/drug abuse - 2yrs (MOD)</t>
  </si>
  <si>
    <t>Advised testing/surgery/dialysis/home health care/nursing home/hospice/LTC/hospital unknown/completed - 1yr (DECL)</t>
  </si>
  <si>
    <t>Hospital, Nursing facility, Bedridden, Hospice care - Current (DECL)</t>
  </si>
  <si>
    <t>Unrepaired aneurysm - Current (DECL)</t>
  </si>
  <si>
    <t>Bone marrow/Stem cell/Organ transplant, Terminal illness - Ever (DECL)</t>
  </si>
  <si>
    <t>Dialysis - Ever (DECL)</t>
  </si>
  <si>
    <t>Diagnosed before age 40, More than 40 units of insulin, In combination with heart or circulatory disorder - Current (MOD)</t>
  </si>
  <si>
    <t>Heart attack, Heart valve disorder, Heart blockage, Stroke, TIA - 1yr (MOD)</t>
  </si>
  <si>
    <t>Use of nebulizer, Lung disorder and uses tobacco - 1yr (MOD)</t>
  </si>
  <si>
    <t>Internal cancer, melanoma, lymphoma, multiple myeloma, leukemia - 1yr (MOD)</t>
  </si>
  <si>
    <t>Systemic lupus - 1yr (MOD)</t>
  </si>
  <si>
    <t>Chronic pancreatitis/hepatitis, Cirrhosis - 1yr (MOD)</t>
  </si>
  <si>
    <t>Alcohol/drug abuse, Testing/surgery/treatment/evaluation not completed/unknown - 1yr (MOD)</t>
  </si>
  <si>
    <t>Hospital, Bedridden, Nursing facility, Hospice, Home health care, Had/awaiting organ transplant, Terminal illness - Current (DECL)</t>
  </si>
  <si>
    <t>Oxygen - 6mos (DECL)</t>
  </si>
  <si>
    <t>Confined to wheelchair, Used walker for chronic illness - 6mos (DECL)</t>
  </si>
  <si>
    <t>Paralyzed - 6mos (DECL)</t>
  </si>
  <si>
    <t>Testing/surgery not completed (DECL)</t>
  </si>
  <si>
    <t>Heart bypass, Angioplasty, Stent placement, Heart valave disorder, Cardiac arrhythmia, Atrial/ventrical fibrillation/flutter, Heart attack, Angina - 1yr (DECL)</t>
  </si>
  <si>
    <t>CHF, Cardiomyopathy, Stroke, Circulation problems/clots in legs/heart/brain - 2yrs (DECL)</t>
  </si>
  <si>
    <t>Chronic kidney disease/failure - 2yrs (DECL)</t>
  </si>
  <si>
    <t>Alcohol/drug abuse - 2yrs (DECL)</t>
  </si>
  <si>
    <t>Diabetes with history of:
Stroke/TIA/heart disease or disorder
Nephr/retin/neuropathy
Circulation disease affecting heart/bessels - 2yrs (DECL)</t>
  </si>
  <si>
    <t>Internal cancer, melanoma - 3yrs (DECL)</t>
  </si>
  <si>
    <t>Parkinson's - 2yrs (DECL)</t>
  </si>
  <si>
    <t>Insulin shock, Diabetic coma, Retin/nephro/neuropathy, Amputation due to diabetes - 2yrs (STD/DECL)</t>
  </si>
  <si>
    <t>Heart bypass, Angioplasty, Stent placement, Heart valave disorder, Heart attack, Angina, Coronary artery disease - 2yrs (STD/DECL)</t>
  </si>
  <si>
    <t>Emphysema, Chronic bronchitis, Chronic lung/respiratory condition - 2yrs (STD/DECL)</t>
  </si>
  <si>
    <t>Alzheimer's, Dementia, Systemic lupus - Current (DECL)</t>
  </si>
  <si>
    <t>Terminal illness, Bedridden, Confined to wheelchair due to chronic illness, Hospital, Nursing home, Hospice, Assisted living facility, LTC - Current (DECL)</t>
  </si>
  <si>
    <t>Advised to have organ transplant - Ever (DECL)</t>
  </si>
  <si>
    <t>Dialysis, Hepatitis C - Current (DECL)</t>
  </si>
  <si>
    <t>Tobacco, Nicotine</t>
  </si>
  <si>
    <t>Nursing home, Skilled nersing facility, Hospital, Psychiatric facility, Hospice, Home health care, Correctional facility - Current (DECL)</t>
  </si>
  <si>
    <t>Wheelchair due to chronic disease/illness, Activities of daily living - Current (DECL)</t>
  </si>
  <si>
    <t>Oxygen except for sleep apnea - 1yr (DECL)</t>
  </si>
  <si>
    <t>Dialysis - 1yr (DECL)</t>
  </si>
  <si>
    <t>Advised to have surgery/hospital/testing not completed or unknown - 1yr (DECL)</t>
  </si>
  <si>
    <t>Amputation due to diabetes - Ever (DECL)</t>
  </si>
  <si>
    <t>ALS, End stage disease, Alzheimer's, Dementia - Ever (DECL)</t>
  </si>
  <si>
    <t>Advised/received organ/bone marrow transplant, Terminal illness - Ever (DECL)</t>
  </si>
  <si>
    <t>Cancer more than one or currently - Ever (DECL)</t>
  </si>
  <si>
    <t>Diabetes for 20+ years, Insulin, Uncontrolled - (MOD)</t>
  </si>
  <si>
    <t>Diabetic coma, Insulin shock, Retin/Nephr/Neuropathy - 2yrs (MOD)</t>
  </si>
  <si>
    <t>Diagnosed before age 50, Retin/Neur/Nephropathy, Peripheral vascular/artery disease - Ever (MOD)</t>
  </si>
  <si>
    <t>Internal cancer, melanoma, leukemia - 2yrs (MOD)</t>
  </si>
  <si>
    <t>Internal cancer, Melanoma - 3yrs (MOD)</t>
  </si>
  <si>
    <t>Cancer - 3yrs (MOD)</t>
  </si>
  <si>
    <t>Internal cancer, leukemia, melanoma - 4yrs (MOD)</t>
  </si>
  <si>
    <t>Heart disease, Procedure to improve circulation to heart/brain/extremities, Coronary artery bypass, Stent implants, Stroke, TIA, Peripheral artery disease, Poor circulation - 2yrs (MOD)</t>
  </si>
  <si>
    <t>Angina, Heart attack, Cardiomyopathy, Heart/circulatory surgery, Stroke, TIA, Aneurysm - 2yrs (MOD)</t>
  </si>
  <si>
    <t>Blood disorder - 3yrs (MOD)</t>
  </si>
  <si>
    <t>Coronary artery disease, Heart attack, Bypass surgery, Angioplasty, Cardiomyopathy, Irregular heart rhythm, Valvular heart disease with repair/replacement, Stroke TIA - 2yrs (MOD)</t>
  </si>
  <si>
    <t>Stroke, Aneurysm, Cardiomyopathy, Circulatory surgery, Angina, Heart attack/failure, Heart surgery - 24mos (MOD)</t>
  </si>
  <si>
    <t>CHF, Cardiomyopathy - Ever (MOD)</t>
  </si>
  <si>
    <t>Emphysema, COPD, Tuberculosis - 24mos (MOD)</t>
  </si>
  <si>
    <t>Chronic long disorder (MOD)</t>
  </si>
  <si>
    <t>Chronic lung disease, COPD, Chronic bronchitis, Emphysema, Sarcoidosis - Ever (MOD)</t>
  </si>
  <si>
    <t>Emphysema, COPD - 2yrs (MOD)</t>
  </si>
  <si>
    <t>Kidney disease, Liver disease - 2yrs (MOD)</t>
  </si>
  <si>
    <t>Chronic kidney disease - 4yrs (MOD)</t>
  </si>
  <si>
    <t>Brain tumor - 2yrs (MOD)</t>
  </si>
  <si>
    <t xml:space="preserve">Parkinson's, Permanent paralysis - Ever (MOD) </t>
  </si>
  <si>
    <t>Amputation due to disease, Dependent on wheelchair/motorized mobility device - Current (MOD)</t>
  </si>
  <si>
    <t>Activities of daily living - Current (MOD)</t>
  </si>
  <si>
    <t>Alcohol/drug abuse, Illegal drugs - 2yrs (MOD)</t>
  </si>
  <si>
    <t>Convicted/awaiting trial for felony, Alcohol/drug abuse, More than one DUI, Illegal drugs, Hospitalized for mental/nervous disorder - 2yrs (MOD)</t>
  </si>
  <si>
    <t>Alcohol/drug abuse - 2yrs (MOD)</t>
  </si>
  <si>
    <t>Chronic cough, Unexplained weight loss 10+ lbs, Fatigue, Unexplained gastrointestinal bleeding - 1yr (MOD)</t>
  </si>
  <si>
    <t>Parkinson's, Systemic lupus - Ever (GRAD)</t>
  </si>
  <si>
    <t>Liver/kidney disease, Chronic hepatitis, Cirrhosis - Ever (GRAD)</t>
  </si>
  <si>
    <t>COPD, Chronic Bronchitis, Emphysema - Ever (GRAD)</t>
  </si>
  <si>
    <t>Hospital, Bedridden due to disease, Nursing facility, Hopice, Home health care - Current (DECL)</t>
  </si>
  <si>
    <t>Activities of daily living - Current (BRON)</t>
  </si>
  <si>
    <t>Had/advised to have organ transplant - Ever (BRON)</t>
  </si>
  <si>
    <t>Insulin, Insulin shock, Diabetic coma, Retin/Nephro/Neuropathy, Amputation due to diabetes - 2yrs (BRON)</t>
  </si>
  <si>
    <t>Amputation due to disease - 2yrs (BRON)</t>
  </si>
  <si>
    <t>Oxygen - 2yrs (BRON)</t>
  </si>
  <si>
    <t>Heart surgery/bypass, Angioplasty, Stent implant, Peripheral vascular disease, Angina, Coronary artery disease, Heart attack, CHF, Cardiomyopathy, Atrial fibrillation - 2yrs (BRON)</t>
  </si>
  <si>
    <t>Chronic asthma/bronchitis, Black lung, Cystic fibrosis, Emphysema, COPD - 2yrs (BRON)</t>
  </si>
  <si>
    <t>Kidney failure/disease, Liver disease, Hepatitis - 2yrs (BRON)</t>
  </si>
  <si>
    <t>Cancer - 2yrs (BRON)</t>
  </si>
  <si>
    <t>Stroke, Aneurysm - 2yrs (BRON)</t>
  </si>
  <si>
    <t>Illegal drugs, Alcohol abuse - 2yrs (BRON)</t>
  </si>
  <si>
    <t>Angina, Coronary artery disease, Heart attack, CHF, Cardiomyopathy, Atrial fibrillation, TIA, Aneurysm, Stroke - 5yrs (SIL)</t>
  </si>
  <si>
    <t>Chronic asthma/bronchitis, Black lung, Cystic fibrosis, Emphysema, COPD - 5yrs (SIL)</t>
  </si>
  <si>
    <t>Kidney failure/disease, Liver disease, Hepatitis - 5yrs (SIL)</t>
  </si>
  <si>
    <t>Cancer - 5yrs (SIL)</t>
  </si>
  <si>
    <t>Illegal drugs, Alcohol abuse - 5yrs (SIL)</t>
  </si>
  <si>
    <t>Return of Premium</t>
  </si>
  <si>
    <t>Aneurysm, Heart attack, Circulatory disorder, Stroke, TIA - 2yrs (GRAD)</t>
  </si>
  <si>
    <t>Uncontrolled diabetes, Diabetic coma, Insulin - 2yrs (II/III)</t>
  </si>
  <si>
    <t>Internal cancer, Melanoma, Leukemia, Sickle cell anemia - 2yrs (II/III)</t>
  </si>
  <si>
    <t>Heart attack, CHF, Irregular heart rhythm, Circulatory disorder, Aneurysm, Any disease ro disorder of heart/arteries, Angioplasty, Bypass surgery, Used pacemaker - 2yrs (II/III)</t>
  </si>
  <si>
    <t>Uncontrolled HBP, Stroke, Any condition affecting circulation to the brain - 2yrs (II/III)</t>
  </si>
  <si>
    <t>COPD, Chronic lung disease, Emphysema - 2yrs (II/III)</t>
  </si>
  <si>
    <t>Kidney disease, Liver disease, Cirrhosis - 2yrs (II/III)</t>
  </si>
  <si>
    <t>Parkinson's, Mental retardation, Psychosis, Disease or disorder of brain - 2yrs (II/III)</t>
  </si>
  <si>
    <t>Alcohol/drug abuse, Attempted suicide - 2yrs (II/III)</t>
  </si>
  <si>
    <t>COPD, Emphysema, Chronic bronchitis, Oxygen - 3yrs (GRAD)</t>
  </si>
  <si>
    <t>Ulcerative colitis, Cirrhosis, Hepatitis C, Liver diseae - 3yrs (GRAD)</t>
  </si>
  <si>
    <t>Cirrhosis, Chronic hepatitis, Liver disease/disorder - 2yrs (STD/DECL)</t>
  </si>
  <si>
    <t>Stroke, Angina, Heart attack, Aneurysm, Heart/circulatory surgery, Procedure to improve circulation - 3yrs (GRAD)</t>
  </si>
  <si>
    <t>AIG</t>
  </si>
  <si>
    <t>CHF, Cardiomyopathy, Heart defibrillator implant - Ever (DECL)</t>
  </si>
  <si>
    <t>Uncontrolled high blood pressure - 2yrs (DECL)</t>
  </si>
  <si>
    <t>More than one occurance of internal cancer - Ever (DECL)</t>
  </si>
  <si>
    <t>Cystic fibrosis - Ever (DECL)</t>
  </si>
  <si>
    <t>Memory loss, Alzheimer's, Dementia, Multiple sclerosis, Muscular dystrophy, Mental retardation, ALS, Down's syndrome, Huntington's, Disorder of immune system - Ever (DECL)</t>
  </si>
  <si>
    <t>Confined to hospital, surgery/hospitalization not completed, Unable to care for yourself, Bedridden, Hospice, LTC - 1yr (DECL)</t>
  </si>
  <si>
    <t>Angina, Heart or circulatory surgery, Heart attack, Pacemaker or stent implant, Stroke, TIA, Aneurysm - 2yrs (MOD)</t>
  </si>
  <si>
    <t>Cancer, Chemo, Radiation - 2yrs (MOD)</t>
  </si>
  <si>
    <t>Brain tumor, Sickle cell anemia - 2yrs (MOD)</t>
  </si>
  <si>
    <t>Diabetes at age 9 or younger, Uncontrolled diabetes - 2yrs (DECL)</t>
  </si>
  <si>
    <t>Retin/Neur/Nephropathy, diabetic coma, insulin shock - 2yrs (MOD)</t>
  </si>
  <si>
    <t>Paralysis, Alcohol/Drug abuse, Illegal drugs, Convicted of felony, On parole - 2yrs (MOD)</t>
  </si>
  <si>
    <t>Used walker, wheelchair or electric scooter due to chronic illness or disease - 2yrs (MOD)</t>
  </si>
  <si>
    <t>COPD, Chronic bronchitis, Emphysema - Ever (STD)</t>
  </si>
  <si>
    <t>Terminal illness, Organ transplant, Amputation due to diabetic complications - Ever (DECL)</t>
  </si>
  <si>
    <t>Untreated Hepatitis C, Kidney failure, Dialysis - Ever (DECL)</t>
  </si>
  <si>
    <t>Chronic hepatitis, Hepatitis C, Cirrhosis, Chronic pancreatitis, Liver disease, Kidney disease - Ever (STD)</t>
  </si>
  <si>
    <t>Insulin use before age of 25 - Ever (STD)</t>
  </si>
  <si>
    <t>Peripheral vascular/artery disease, Irregular heartbeat, Atrial fibrillation - Ever (STD)</t>
  </si>
  <si>
    <t>Systemic lupus, Epileptic seizures, Parkinson's - Ever (STD)</t>
  </si>
  <si>
    <t xml:space="preserve"> Hospital, Nursing Facility, Hospice, Confined to wheelchair or bed - Current (DECL)</t>
  </si>
  <si>
    <t>Using oxygen - Current (DECL)</t>
  </si>
  <si>
    <t>Oxygen due to medical condition - 1yr (DECL)</t>
  </si>
  <si>
    <t>Alzheimer's, Dementia, Memory loss, Muscular dystrophy, ALS - Ever (DECL)</t>
  </si>
  <si>
    <t>Cerebral palsy, Down's, Mental retardation, Muscular dystrophy, Spina bifida - Ever (SIL)</t>
  </si>
  <si>
    <t>Parkinson's, Multiple sclerosis - Ever (STD)</t>
  </si>
  <si>
    <t>Alzheimer's, Dementia, Progressive memory loss, Multiple sclerosis, Parkinson's, Systemic lupus, Sickle cell anemia - 2yrs (BRON)</t>
  </si>
  <si>
    <t>Alzheimer's, Dementia, Progressive memory loss, Bipolar, Schizophrenia, Rheumatiod arthritis, Multiple sclerosis, Parkinson's, Systemic lupus, Sickle cell anemia - 5yrs (SIL)</t>
  </si>
  <si>
    <t>Neuromuscular disorder, Cerebral palsy, Multiple sclerosis, Muscular dystrophy, Connective tissue disorder, Ulcerative colitis, Crohn's - 2yrs (MOD)</t>
  </si>
  <si>
    <t>Paralysis of 2+ extremities, Cerebral palsy, Multiple sclerosis, Seizures, Parkinson's, Muscular dystrophy - 3yrs (GRAD)</t>
  </si>
  <si>
    <t>Systemic lupus, Scleroderma, Bipolar, Schizophrenia, Parkinson's, Multiple sclerosis - 4yrs (MOD)</t>
  </si>
  <si>
    <t>Diabetes - 5yrs (SIL)</t>
  </si>
  <si>
    <t>Neuromuscular disease, Multiple sclerosis, ALS, Epilepsy, Parkinson's - 24mos (GRAD)</t>
  </si>
  <si>
    <t>T/NT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</si>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</sst>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$]\ #,##0\ ;[$$]&quot; (&quot;#,##0\);[$$]&quot;- &quot;;@\ "/>
    <numFmt numFmtId="165" formatCode="\$#,##0.00"/>
    <numFmt numFmtId="166" formatCode="\$#,##0"/>
    <numFmt numFmtId="167" formatCode="[$$-409]#,##0.00;[Red]\-[$$-409]#,##0.00"/>
    <numFmt numFmtId="168" formatCode="0.000"/>
    <numFmt numFmtId="169" formatCode="\$#,##0\ ;&quot;$ (&quot;#,##0\);&quot;$ -&quot;#\ ;\$@"/>
    <numFmt numFmtId="170" formatCode="0.0000"/>
    <numFmt numFmtId="173" formatCode="\$#,##0.00\ ;&quot;$ (&quot;#,##0.00\);&quot;$ -&quot;#\ ;\$@"/>
    <numFmt numFmtId="174" formatCode="\$#,##0.00\ ;&quot;$(&quot;#,##0.00\)"/>
  </numFmts>
  <fonts count="4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70C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FF3333"/>
      <name val="Times New Roman"/>
      <family val="1"/>
    </font>
    <font>
      <b/>
      <sz val="10"/>
      <color rgb="FFFF3333"/>
      <name val="Times New Roman"/>
      <family val="1"/>
    </font>
    <font>
      <sz val="10"/>
      <color rgb="FF0070C0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8"/>
      <color rgb="FF010101"/>
      <name val="Times New Roman"/>
      <family val="1"/>
    </font>
    <font>
      <sz val="8"/>
      <color rgb="FF01010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3333"/>
      <name val="Times New Roman"/>
      <family val="1"/>
    </font>
    <font>
      <sz val="11"/>
      <color rgb="FF000000"/>
      <name val="Calibri"/>
      <family val="2"/>
    </font>
    <font>
      <sz val="8"/>
      <color rgb="FFFF0000"/>
      <name val="Times New Roman"/>
      <family val="1"/>
    </font>
    <font>
      <sz val="8"/>
      <color rgb="FF333333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  <font>
      <sz val="8"/>
      <color rgb="FF363435"/>
      <name val="Times New Roman"/>
      <family val="1"/>
    </font>
    <font>
      <sz val="8"/>
      <name val="Times New Roman"/>
      <family val="1"/>
    </font>
    <font>
      <sz val="8"/>
      <color rgb="FF363435"/>
      <name val="Times New Roman"/>
      <family val="1"/>
    </font>
    <font>
      <b/>
      <sz val="10"/>
      <color rgb="FFFEFFFE"/>
      <name val="Times New Roman"/>
      <family val="1"/>
    </font>
    <font>
      <b/>
      <i/>
      <sz val="10"/>
      <color rgb="FF000000"/>
      <name val="Times New Roman"/>
      <family val="1"/>
    </font>
    <font>
      <sz val="11"/>
      <color rgb="FF000000"/>
      <name val="Calibri"/>
      <family val="2"/>
    </font>
    <font>
      <sz val="8"/>
      <color rgb="FF000101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3" tint="0.39997558519241921"/>
      <name val="Times New Roman"/>
      <family val="1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363435"/>
      <name val="Calibri"/>
      <family val="2"/>
      <scheme val="minor"/>
    </font>
    <font>
      <sz val="8"/>
      <color rgb="FF363435"/>
      <name val="Calibri"/>
      <family val="2"/>
    </font>
    <font>
      <sz val="8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D7E4BD"/>
        <bgColor rgb="FFD9EAD3"/>
      </patternFill>
    </fill>
    <fill>
      <patternFill patternType="solid">
        <fgColor rgb="FFF2F2F2"/>
        <bgColor rgb="FFFDEADA"/>
      </patternFill>
    </fill>
    <fill>
      <patternFill patternType="solid">
        <fgColor rgb="FFFFCC99"/>
        <bgColor rgb="FFE8D2A4"/>
      </patternFill>
    </fill>
    <fill>
      <patternFill patternType="solid">
        <fgColor rgb="FFCC99CC"/>
        <bgColor rgb="FF939597"/>
      </patternFill>
    </fill>
    <fill>
      <patternFill patternType="solid">
        <fgColor rgb="FFD9EAD3"/>
        <bgColor rgb="FFD7E4BD"/>
      </patternFill>
    </fill>
    <fill>
      <patternFill patternType="solid">
        <fgColor rgb="FFDAEEF3"/>
        <bgColor rgb="FFDBEEF4"/>
      </patternFill>
    </fill>
    <fill>
      <patternFill patternType="solid">
        <fgColor rgb="FFEAD1DC"/>
        <bgColor rgb="FFDBDCDE"/>
      </patternFill>
    </fill>
    <fill>
      <patternFill patternType="solid">
        <fgColor rgb="FFFDEADA"/>
        <bgColor rgb="FFF4E7D0"/>
      </patternFill>
    </fill>
    <fill>
      <patternFill patternType="solid">
        <fgColor rgb="FFDCE6F2"/>
        <bgColor rgb="FFDBEEF4"/>
      </patternFill>
    </fill>
    <fill>
      <patternFill patternType="solid">
        <fgColor rgb="FF66CCFF"/>
        <bgColor rgb="FF66FFFF"/>
      </patternFill>
    </fill>
    <fill>
      <patternFill patternType="solid">
        <fgColor rgb="FFDBDCDE"/>
        <bgColor rgb="FFDCE6F2"/>
      </patternFill>
    </fill>
    <fill>
      <patternFill patternType="solid">
        <fgColor rgb="FFDBEEF4"/>
        <bgColor rgb="FFDAEEF3"/>
      </patternFill>
    </fill>
    <fill>
      <patternFill patternType="solid">
        <fgColor rgb="FFFFFF99"/>
        <bgColor rgb="FFF4E7D0"/>
      </patternFill>
    </fill>
    <fill>
      <patternFill patternType="solid">
        <fgColor rgb="FFFF3333"/>
        <bgColor rgb="FFFF0000"/>
      </patternFill>
    </fill>
    <fill>
      <patternFill patternType="solid">
        <fgColor rgb="FF99FF66"/>
        <bgColor rgb="FFCCFF00"/>
      </patternFill>
    </fill>
    <fill>
      <patternFill patternType="solid">
        <fgColor rgb="FFFFCC00"/>
        <bgColor rgb="FFCCFF00"/>
      </patternFill>
    </fill>
    <fill>
      <patternFill patternType="solid">
        <fgColor rgb="FFFF33FF"/>
        <bgColor rgb="FFFF00CC"/>
      </patternFill>
    </fill>
    <fill>
      <patternFill patternType="solid">
        <fgColor rgb="FFCCFF00"/>
        <bgColor rgb="FF99FF66"/>
      </patternFill>
    </fill>
    <fill>
      <patternFill patternType="solid">
        <fgColor rgb="FFFF00CC"/>
        <bgColor rgb="FFFF33FF"/>
      </patternFill>
    </fill>
    <fill>
      <patternFill patternType="solid">
        <fgColor rgb="FF9900FF"/>
        <bgColor rgb="FF800080"/>
      </patternFill>
    </fill>
    <fill>
      <patternFill patternType="solid">
        <fgColor rgb="FF66FFFF"/>
        <bgColor rgb="FF66CCFF"/>
      </patternFill>
    </fill>
    <fill>
      <patternFill patternType="solid">
        <fgColor rgb="FF006F3C"/>
        <bgColor rgb="FF008080"/>
      </patternFill>
    </fill>
    <fill>
      <patternFill patternType="solid">
        <fgColor rgb="FFE8D2A4"/>
        <bgColor rgb="FFFFCC99"/>
      </patternFill>
    </fill>
    <fill>
      <patternFill patternType="solid">
        <fgColor rgb="FFF4E7D0"/>
        <bgColor rgb="FFFDEADA"/>
      </patternFill>
    </fill>
    <fill>
      <patternFill patternType="solid">
        <fgColor theme="9" tint="0.59999389629810485"/>
        <bgColor rgb="FFF4E7D0"/>
      </patternFill>
    </fill>
    <fill>
      <patternFill patternType="solid">
        <fgColor theme="8" tint="0.59999389629810485"/>
        <bgColor rgb="FFCCFF00"/>
      </patternFill>
    </fill>
    <fill>
      <patternFill patternType="solid">
        <fgColor theme="7" tint="0.59999389629810485"/>
        <bgColor rgb="FFCCFF00"/>
      </patternFill>
    </fill>
    <fill>
      <patternFill patternType="solid">
        <fgColor theme="6" tint="0.59999389629810485"/>
        <bgColor rgb="FFCCFF00"/>
      </patternFill>
    </fill>
    <fill>
      <patternFill patternType="solid">
        <fgColor theme="5" tint="0.59999389629810485"/>
        <bgColor rgb="FFCCFF00"/>
      </patternFill>
    </fill>
    <fill>
      <patternFill patternType="solid">
        <fgColor theme="2" tint="-0.249977111117893"/>
        <bgColor rgb="FFCCFF00"/>
      </patternFill>
    </fill>
    <fill>
      <patternFill patternType="solid">
        <fgColor rgb="FFFFFFCC"/>
        <bgColor rgb="FFCCFF00"/>
      </patternFill>
    </fill>
    <fill>
      <patternFill patternType="solid">
        <fgColor theme="0" tint="-0.14999847407452621"/>
        <bgColor rgb="FFCCFF00"/>
      </patternFill>
    </fill>
    <fill>
      <patternFill patternType="solid">
        <fgColor theme="3" tint="0.79998168889431442"/>
        <bgColor rgb="FFD9EAD3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rgb="FF363435"/>
      </bottom>
      <diagonal/>
    </border>
    <border>
      <left/>
      <right/>
      <top style="thick">
        <color rgb="FF363435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n">
        <color rgb="FF939597"/>
      </bottom>
      <diagonal/>
    </border>
    <border>
      <left style="thin">
        <color rgb="FF939597"/>
      </left>
      <right style="thin">
        <color rgb="FF939597"/>
      </right>
      <top style="thin">
        <color rgb="FF939597"/>
      </top>
      <bottom style="thin">
        <color rgb="FF939597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164" fontId="32" fillId="0" borderId="0" applyBorder="0"/>
    <xf numFmtId="0" fontId="1" fillId="0" borderId="0"/>
  </cellStyleXfs>
  <cellXfs count="303">
    <xf numFmtId="0" fontId="0" fillId="0" borderId="0" xfId="0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 inden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 indent="1"/>
    </xf>
    <xf numFmtId="0" fontId="3" fillId="2" borderId="0" xfId="0" applyFont="1" applyFill="1" applyAlignment="1">
      <alignment horizontal="center" vertical="center" wrapText="1"/>
    </xf>
    <xf numFmtId="169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3" xfId="0" applyNumberFormat="1" applyFont="1" applyFill="1" applyBorder="1" applyAlignment="1">
      <alignment horizontal="center" vertical="center" wrapText="1"/>
    </xf>
    <xf numFmtId="170" fontId="3" fillId="2" borderId="3" xfId="0" applyNumberFormat="1" applyFont="1" applyFill="1" applyBorder="1" applyAlignment="1">
      <alignment horizontal="center" vertical="center" wrapText="1"/>
    </xf>
    <xf numFmtId="168" fontId="3" fillId="2" borderId="3" xfId="0" applyNumberFormat="1" applyFont="1" applyFill="1" applyBorder="1" applyAlignment="1">
      <alignment horizontal="center" vertical="center" wrapText="1"/>
    </xf>
    <xf numFmtId="169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indent="1"/>
    </xf>
    <xf numFmtId="1" fontId="3" fillId="2" borderId="0" xfId="0" applyNumberFormat="1" applyFont="1" applyFill="1" applyBorder="1" applyAlignment="1">
      <alignment horizontal="center" vertical="center" wrapText="1"/>
    </xf>
    <xf numFmtId="169" fontId="3" fillId="2" borderId="0" xfId="0" applyNumberFormat="1" applyFont="1" applyFill="1" applyBorder="1" applyAlignment="1">
      <alignment horizontal="center" vertical="center" wrapText="1"/>
    </xf>
    <xf numFmtId="173" fontId="9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4" borderId="0" xfId="0" applyFont="1" applyFill="1"/>
    <xf numFmtId="0" fontId="11" fillId="0" borderId="17" xfId="0" applyFont="1" applyBorder="1"/>
    <xf numFmtId="0" fontId="12" fillId="8" borderId="1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0" borderId="0" xfId="0" applyFont="1"/>
    <xf numFmtId="0" fontId="14" fillId="0" borderId="19" xfId="0" applyFont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5" fillId="5" borderId="4" xfId="0" applyFont="1" applyFill="1" applyBorder="1"/>
    <xf numFmtId="0" fontId="15" fillId="6" borderId="0" xfId="0" applyFont="1" applyFill="1"/>
    <xf numFmtId="0" fontId="15" fillId="6" borderId="4" xfId="0" applyFont="1" applyFill="1" applyBorder="1"/>
    <xf numFmtId="0" fontId="15" fillId="7" borderId="0" xfId="0" applyFont="1" applyFill="1"/>
    <xf numFmtId="0" fontId="15" fillId="7" borderId="4" xfId="0" applyFont="1" applyFill="1" applyBorder="1"/>
    <xf numFmtId="0" fontId="15" fillId="8" borderId="0" xfId="0" applyFont="1" applyFill="1"/>
    <xf numFmtId="0" fontId="15" fillId="9" borderId="6" xfId="0" applyFont="1" applyFill="1" applyBorder="1"/>
    <xf numFmtId="0" fontId="15" fillId="9" borderId="4" xfId="0" applyFont="1" applyFill="1" applyBorder="1"/>
    <xf numFmtId="0" fontId="14" fillId="10" borderId="19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5" fillId="9" borderId="0" xfId="0" applyFont="1" applyFill="1" applyBorder="1"/>
    <xf numFmtId="0" fontId="15" fillId="11" borderId="0" xfId="0" applyFont="1" applyFill="1" applyBorder="1"/>
    <xf numFmtId="0" fontId="14" fillId="6" borderId="0" xfId="0" applyFont="1" applyFill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5" fillId="10" borderId="19" xfId="0" applyFont="1" applyFill="1" applyBorder="1"/>
    <xf numFmtId="0" fontId="14" fillId="0" borderId="22" xfId="0" applyFont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5" fillId="5" borderId="24" xfId="0" applyFont="1" applyFill="1" applyBorder="1"/>
    <xf numFmtId="0" fontId="15" fillId="6" borderId="1" xfId="0" applyFont="1" applyFill="1" applyBorder="1"/>
    <xf numFmtId="0" fontId="15" fillId="6" borderId="24" xfId="0" applyFont="1" applyFill="1" applyBorder="1"/>
    <xf numFmtId="0" fontId="15" fillId="7" borderId="1" xfId="0" applyFont="1" applyFill="1" applyBorder="1"/>
    <xf numFmtId="0" fontId="15" fillId="7" borderId="24" xfId="0" applyFont="1" applyFill="1" applyBorder="1"/>
    <xf numFmtId="0" fontId="15" fillId="8" borderId="1" xfId="0" applyFont="1" applyFill="1" applyBorder="1"/>
    <xf numFmtId="0" fontId="15" fillId="9" borderId="23" xfId="0" applyFont="1" applyFill="1" applyBorder="1"/>
    <xf numFmtId="0" fontId="15" fillId="9" borderId="24" xfId="0" applyFont="1" applyFill="1" applyBorder="1"/>
    <xf numFmtId="0" fontId="15" fillId="10" borderId="22" xfId="0" applyFont="1" applyFill="1" applyBorder="1"/>
    <xf numFmtId="0" fontId="15" fillId="4" borderId="22" xfId="0" applyFont="1" applyFill="1" applyBorder="1"/>
    <xf numFmtId="0" fontId="15" fillId="9" borderId="1" xfId="0" applyFont="1" applyFill="1" applyBorder="1"/>
    <xf numFmtId="0" fontId="16" fillId="12" borderId="3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 wrapText="1"/>
    </xf>
    <xf numFmtId="0" fontId="18" fillId="13" borderId="25" xfId="0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8" fillId="15" borderId="5" xfId="0" applyFont="1" applyFill="1" applyBorder="1" applyAlignment="1">
      <alignment horizontal="center" vertical="center" wrapText="1"/>
    </xf>
    <xf numFmtId="0" fontId="18" fillId="16" borderId="5" xfId="0" applyFont="1" applyFill="1" applyBorder="1" applyAlignment="1">
      <alignment horizontal="center" vertical="center" wrapText="1"/>
    </xf>
    <xf numFmtId="0" fontId="18" fillId="17" borderId="5" xfId="0" applyFont="1" applyFill="1" applyBorder="1" applyAlignment="1">
      <alignment horizontal="center" vertical="center" wrapText="1"/>
    </xf>
    <xf numFmtId="0" fontId="18" fillId="18" borderId="5" xfId="0" applyFont="1" applyFill="1" applyBorder="1" applyAlignment="1">
      <alignment horizontal="center" vertical="center" wrapText="1"/>
    </xf>
    <xf numFmtId="0" fontId="18" fillId="19" borderId="5" xfId="0" applyFont="1" applyFill="1" applyBorder="1" applyAlignment="1">
      <alignment horizontal="center" vertical="center" wrapText="1"/>
    </xf>
    <xf numFmtId="0" fontId="18" fillId="20" borderId="5" xfId="0" applyFont="1" applyFill="1" applyBorder="1" applyAlignment="1">
      <alignment horizontal="center" vertical="center" wrapText="1"/>
    </xf>
    <xf numFmtId="0" fontId="18" fillId="21" borderId="5" xfId="0" applyFont="1" applyFill="1" applyBorder="1" applyAlignment="1">
      <alignment horizontal="center" vertical="center" wrapText="1"/>
    </xf>
    <xf numFmtId="0" fontId="18" fillId="22" borderId="5" xfId="0" applyFont="1" applyFill="1" applyBorder="1" applyAlignment="1">
      <alignment horizontal="center" vertical="center" wrapText="1"/>
    </xf>
    <xf numFmtId="0" fontId="21" fillId="0" borderId="0" xfId="0" applyFont="1"/>
    <xf numFmtId="2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4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74" fontId="19" fillId="0" borderId="0" xfId="0" applyNumberFormat="1" applyFont="1" applyAlignment="1">
      <alignment horizontal="center" vertical="center" wrapText="1"/>
    </xf>
    <xf numFmtId="2" fontId="19" fillId="0" borderId="8" xfId="0" applyNumberFormat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2" fontId="22" fillId="0" borderId="8" xfId="0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2" fontId="26" fillId="0" borderId="8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26" fillId="0" borderId="9" xfId="0" applyNumberFormat="1" applyFont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2" fontId="22" fillId="0" borderId="11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top"/>
    </xf>
    <xf numFmtId="1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top" wrapText="1"/>
    </xf>
    <xf numFmtId="2" fontId="27" fillId="0" borderId="0" xfId="0" applyNumberFormat="1" applyFont="1" applyAlignment="1">
      <alignment horizontal="center" vertical="top"/>
    </xf>
    <xf numFmtId="2" fontId="27" fillId="0" borderId="27" xfId="0" applyNumberFormat="1" applyFont="1" applyBorder="1" applyAlignment="1">
      <alignment horizontal="center" vertical="top"/>
    </xf>
    <xf numFmtId="2" fontId="22" fillId="0" borderId="28" xfId="0" applyNumberFormat="1" applyFont="1" applyBorder="1" applyAlignment="1">
      <alignment horizontal="center" vertical="center"/>
    </xf>
    <xf numFmtId="2" fontId="24" fillId="0" borderId="0" xfId="0" applyNumberFormat="1" applyFont="1" applyAlignment="1">
      <alignment horizont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28" fillId="0" borderId="12" xfId="0" applyNumberFormat="1" applyFont="1" applyBorder="1" applyAlignment="1">
      <alignment horizontal="center" vertical="center"/>
    </xf>
    <xf numFmtId="2" fontId="24" fillId="0" borderId="12" xfId="0" applyNumberFormat="1" applyFont="1" applyBorder="1" applyAlignment="1">
      <alignment horizontal="center" vertical="center"/>
    </xf>
    <xf numFmtId="2" fontId="25" fillId="0" borderId="8" xfId="0" applyNumberFormat="1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2" fontId="25" fillId="0" borderId="12" xfId="0" applyNumberFormat="1" applyFont="1" applyBorder="1" applyAlignment="1">
      <alignment horizontal="center" vertical="center"/>
    </xf>
    <xf numFmtId="2" fontId="24" fillId="0" borderId="0" xfId="0" applyNumberFormat="1" applyFont="1"/>
    <xf numFmtId="2" fontId="24" fillId="0" borderId="26" xfId="0" applyNumberFormat="1" applyFont="1" applyBorder="1"/>
    <xf numFmtId="2" fontId="24" fillId="0" borderId="15" xfId="0" applyNumberFormat="1" applyFont="1" applyBorder="1" applyAlignment="1">
      <alignment horizontal="center" vertical="center"/>
    </xf>
    <xf numFmtId="2" fontId="24" fillId="0" borderId="16" xfId="0" applyNumberFormat="1" applyFont="1" applyBorder="1"/>
    <xf numFmtId="2" fontId="28" fillId="0" borderId="0" xfId="0" applyNumberFormat="1" applyFont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2" fontId="19" fillId="0" borderId="9" xfId="0" applyNumberFormat="1" applyFont="1" applyBorder="1" applyAlignment="1">
      <alignment horizontal="center"/>
    </xf>
    <xf numFmtId="2" fontId="28" fillId="0" borderId="8" xfId="0" applyNumberFormat="1" applyFont="1" applyBorder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2" fontId="24" fillId="0" borderId="16" xfId="0" applyNumberFormat="1" applyFont="1" applyBorder="1" applyAlignment="1">
      <alignment horizontal="center" vertical="center"/>
    </xf>
    <xf numFmtId="0" fontId="21" fillId="0" borderId="29" xfId="0" applyFont="1" applyBorder="1"/>
    <xf numFmtId="0" fontId="19" fillId="0" borderId="29" xfId="0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 wrapText="1"/>
    </xf>
    <xf numFmtId="2" fontId="19" fillId="0" borderId="29" xfId="0" applyNumberFormat="1" applyFont="1" applyBorder="1" applyAlignment="1">
      <alignment horizontal="center" vertical="center" wrapText="1"/>
    </xf>
    <xf numFmtId="2" fontId="22" fillId="0" borderId="30" xfId="0" applyNumberFormat="1" applyFont="1" applyBorder="1" applyAlignment="1">
      <alignment horizontal="center" vertical="center"/>
    </xf>
    <xf numFmtId="2" fontId="22" fillId="0" borderId="29" xfId="0" applyNumberFormat="1" applyFont="1" applyBorder="1" applyAlignment="1">
      <alignment horizontal="center" vertical="center"/>
    </xf>
    <xf numFmtId="2" fontId="22" fillId="0" borderId="31" xfId="0" applyNumberFormat="1" applyFont="1" applyBorder="1" applyAlignment="1">
      <alignment horizontal="center" vertical="center"/>
    </xf>
    <xf numFmtId="0" fontId="30" fillId="23" borderId="33" xfId="0" applyFont="1" applyFill="1" applyBorder="1" applyAlignment="1">
      <alignment horizontal="center" vertical="center" wrapText="1"/>
    </xf>
    <xf numFmtId="0" fontId="31" fillId="24" borderId="33" xfId="0" applyFont="1" applyFill="1" applyBorder="1" applyAlignment="1">
      <alignment horizontal="center" vertical="center" wrapText="1"/>
    </xf>
    <xf numFmtId="0" fontId="3" fillId="24" borderId="33" xfId="0" applyFont="1" applyFill="1" applyBorder="1" applyAlignment="1">
      <alignment horizontal="center" vertical="center" wrapText="1"/>
    </xf>
    <xf numFmtId="0" fontId="31" fillId="25" borderId="33" xfId="0" applyFont="1" applyFill="1" applyBorder="1" applyAlignment="1">
      <alignment horizontal="center" vertical="center" wrapText="1"/>
    </xf>
    <xf numFmtId="0" fontId="3" fillId="25" borderId="33" xfId="0" applyFont="1" applyFill="1" applyBorder="1" applyAlignment="1">
      <alignment horizontal="center" vertical="center" wrapText="1"/>
    </xf>
    <xf numFmtId="0" fontId="24" fillId="0" borderId="0" xfId="0" applyFont="1" applyBorder="1"/>
    <xf numFmtId="0" fontId="33" fillId="0" borderId="0" xfId="0" applyFont="1" applyBorder="1" applyAlignment="1">
      <alignment horizontal="center" vertical="top" wrapText="1"/>
    </xf>
    <xf numFmtId="2" fontId="24" fillId="0" borderId="0" xfId="0" applyNumberFormat="1" applyFont="1" applyBorder="1" applyAlignment="1">
      <alignment horizontal="center" vertical="center"/>
    </xf>
    <xf numFmtId="1" fontId="24" fillId="0" borderId="0" xfId="0" applyNumberFormat="1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26" borderId="3" xfId="0" applyFont="1" applyFill="1" applyBorder="1" applyAlignment="1">
      <alignment horizontal="center" vertical="center" wrapText="1"/>
    </xf>
    <xf numFmtId="0" fontId="35" fillId="0" borderId="0" xfId="2" applyFont="1" applyAlignment="1">
      <alignment horizontal="center" vertical="center"/>
    </xf>
    <xf numFmtId="2" fontId="35" fillId="0" borderId="0" xfId="2" applyNumberFormat="1" applyFont="1" applyAlignment="1">
      <alignment horizontal="center" vertical="center"/>
    </xf>
    <xf numFmtId="2" fontId="25" fillId="0" borderId="0" xfId="2" applyNumberFormat="1" applyFont="1" applyAlignment="1">
      <alignment horizontal="center" vertical="center"/>
    </xf>
    <xf numFmtId="2" fontId="24" fillId="0" borderId="0" xfId="2" applyNumberFormat="1" applyFont="1" applyBorder="1" applyAlignment="1">
      <alignment horizontal="center" vertical="center" wrapText="1"/>
    </xf>
    <xf numFmtId="2" fontId="35" fillId="0" borderId="0" xfId="2" applyNumberFormat="1" applyFont="1" applyAlignment="1">
      <alignment horizontal="center" vertical="center" wrapText="1"/>
    </xf>
    <xf numFmtId="2" fontId="35" fillId="0" borderId="0" xfId="2" applyNumberFormat="1" applyFont="1" applyBorder="1" applyAlignment="1">
      <alignment horizontal="center" vertical="center" wrapText="1"/>
    </xf>
    <xf numFmtId="2" fontId="35" fillId="0" borderId="0" xfId="2" applyNumberFormat="1" applyFont="1" applyBorder="1" applyAlignment="1">
      <alignment horizontal="center" vertical="center"/>
    </xf>
    <xf numFmtId="2" fontId="24" fillId="0" borderId="0" xfId="2" applyNumberFormat="1" applyFont="1" applyAlignment="1">
      <alignment horizontal="center" vertical="top" wrapText="1"/>
    </xf>
    <xf numFmtId="2" fontId="19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4" fillId="11" borderId="20" xfId="0" applyFont="1" applyFill="1" applyBorder="1" applyAlignment="1">
      <alignment horizontal="center" vertical="center" wrapText="1"/>
    </xf>
    <xf numFmtId="0" fontId="14" fillId="11" borderId="21" xfId="0" applyFont="1" applyFill="1" applyBorder="1" applyAlignment="1">
      <alignment horizontal="center" vertical="center" wrapText="1"/>
    </xf>
    <xf numFmtId="0" fontId="15" fillId="11" borderId="6" xfId="0" applyFont="1" applyFill="1" applyBorder="1"/>
    <xf numFmtId="0" fontId="15" fillId="11" borderId="4" xfId="0" applyFont="1" applyFill="1" applyBorder="1"/>
    <xf numFmtId="0" fontId="14" fillId="11" borderId="6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11" borderId="23" xfId="0" applyFont="1" applyFill="1" applyBorder="1"/>
    <xf numFmtId="0" fontId="15" fillId="11" borderId="1" xfId="0" applyFont="1" applyFill="1" applyBorder="1"/>
    <xf numFmtId="0" fontId="15" fillId="11" borderId="24" xfId="0" applyFont="1" applyFill="1" applyBorder="1"/>
    <xf numFmtId="0" fontId="36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26" fillId="0" borderId="13" xfId="0" applyFont="1" applyBorder="1" applyAlignment="1">
      <alignment horizontal="center" vertical="center" wrapText="1"/>
    </xf>
    <xf numFmtId="1" fontId="38" fillId="0" borderId="26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center"/>
    </xf>
    <xf numFmtId="0" fontId="38" fillId="0" borderId="0" xfId="0" applyFont="1"/>
    <xf numFmtId="1" fontId="38" fillId="0" borderId="15" xfId="0" applyNumberFormat="1" applyFont="1" applyBorder="1" applyAlignment="1">
      <alignment horizontal="center" vertical="center"/>
    </xf>
    <xf numFmtId="1" fontId="38" fillId="0" borderId="16" xfId="0" applyNumberFormat="1" applyFont="1" applyBorder="1" applyAlignment="1">
      <alignment horizontal="center"/>
    </xf>
    <xf numFmtId="2" fontId="38" fillId="0" borderId="10" xfId="0" applyNumberFormat="1" applyFont="1" applyBorder="1" applyAlignment="1">
      <alignment horizontal="center" vertical="center"/>
    </xf>
    <xf numFmtId="2" fontId="38" fillId="0" borderId="11" xfId="0" applyNumberFormat="1" applyFont="1" applyBorder="1" applyAlignment="1">
      <alignment horizontal="center" vertical="center"/>
    </xf>
    <xf numFmtId="2" fontId="39" fillId="0" borderId="12" xfId="0" applyNumberFormat="1" applyFont="1" applyBorder="1" applyAlignment="1">
      <alignment horizontal="center" vertical="center"/>
    </xf>
    <xf numFmtId="2" fontId="38" fillId="0" borderId="12" xfId="0" applyNumberFormat="1" applyFont="1" applyBorder="1" applyAlignment="1">
      <alignment horizontal="center" vertical="center"/>
    </xf>
    <xf numFmtId="2" fontId="40" fillId="0" borderId="8" xfId="0" applyNumberFormat="1" applyFont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2" fontId="40" fillId="0" borderId="9" xfId="0" applyNumberFormat="1" applyFont="1" applyBorder="1" applyAlignment="1">
      <alignment horizontal="center" vertical="center"/>
    </xf>
    <xf numFmtId="1" fontId="38" fillId="0" borderId="16" xfId="0" applyNumberFormat="1" applyFont="1" applyBorder="1" applyAlignment="1">
      <alignment horizontal="center" vertical="center"/>
    </xf>
    <xf numFmtId="2" fontId="40" fillId="0" borderId="10" xfId="0" applyNumberFormat="1" applyFont="1" applyBorder="1" applyAlignment="1">
      <alignment horizontal="center" vertical="center"/>
    </xf>
    <xf numFmtId="2" fontId="40" fillId="0" borderId="11" xfId="0" applyNumberFormat="1" applyFont="1" applyBorder="1" applyAlignment="1">
      <alignment horizontal="center" vertical="center"/>
    </xf>
    <xf numFmtId="2" fontId="40" fillId="0" borderId="12" xfId="0" applyNumberFormat="1" applyFont="1" applyBorder="1" applyAlignment="1">
      <alignment horizontal="center" vertical="center"/>
    </xf>
    <xf numFmtId="1" fontId="38" fillId="0" borderId="0" xfId="0" applyNumberFormat="1" applyFont="1" applyAlignment="1">
      <alignment horizontal="center"/>
    </xf>
    <xf numFmtId="0" fontId="43" fillId="0" borderId="0" xfId="0" applyFont="1" applyAlignment="1">
      <alignment vertical="center"/>
    </xf>
    <xf numFmtId="2" fontId="41" fillId="0" borderId="0" xfId="0" applyNumberFormat="1" applyFont="1" applyAlignment="1">
      <alignment horizontal="center" vertical="center"/>
    </xf>
    <xf numFmtId="2" fontId="4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166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wrapText="1"/>
    </xf>
    <xf numFmtId="165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65" fontId="2" fillId="2" borderId="5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 wrapText="1"/>
    </xf>
    <xf numFmtId="0" fontId="12" fillId="7" borderId="34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/>
    </xf>
    <xf numFmtId="0" fontId="12" fillId="11" borderId="37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8" fillId="27" borderId="17" xfId="0" applyFont="1" applyFill="1" applyBorder="1" applyAlignment="1">
      <alignment horizontal="center" vertical="center" wrapText="1"/>
    </xf>
    <xf numFmtId="0" fontId="18" fillId="27" borderId="19" xfId="0" applyFont="1" applyFill="1" applyBorder="1" applyAlignment="1">
      <alignment horizontal="center" vertical="center" wrapText="1"/>
    </xf>
    <xf numFmtId="0" fontId="18" fillId="27" borderId="22" xfId="0" applyFont="1" applyFill="1" applyBorder="1" applyAlignment="1">
      <alignment horizontal="center" vertical="center" wrapText="1"/>
    </xf>
    <xf numFmtId="0" fontId="18" fillId="32" borderId="3" xfId="0" applyFont="1" applyFill="1" applyBorder="1" applyAlignment="1">
      <alignment horizontal="center" vertical="center" wrapText="1"/>
    </xf>
    <xf numFmtId="0" fontId="18" fillId="33" borderId="3" xfId="0" applyFont="1" applyFill="1" applyBorder="1" applyAlignment="1">
      <alignment horizontal="center" vertical="center" wrapText="1"/>
    </xf>
    <xf numFmtId="0" fontId="18" fillId="28" borderId="3" xfId="0" applyFont="1" applyFill="1" applyBorder="1" applyAlignment="1">
      <alignment horizontal="center" vertical="center" wrapText="1"/>
    </xf>
    <xf numFmtId="0" fontId="18" fillId="29" borderId="3" xfId="0" applyFont="1" applyFill="1" applyBorder="1" applyAlignment="1">
      <alignment horizontal="center" vertical="center" wrapText="1"/>
    </xf>
    <xf numFmtId="0" fontId="18" fillId="30" borderId="3" xfId="0" applyFont="1" applyFill="1" applyBorder="1" applyAlignment="1">
      <alignment horizontal="center" vertical="center" wrapText="1"/>
    </xf>
    <xf numFmtId="0" fontId="18" fillId="31" borderId="3" xfId="0" applyFont="1" applyFill="1" applyBorder="1" applyAlignment="1">
      <alignment horizontal="center" vertical="center" wrapText="1"/>
    </xf>
    <xf numFmtId="2" fontId="35" fillId="0" borderId="0" xfId="2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9" fillId="0" borderId="26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2" fontId="38" fillId="0" borderId="7" xfId="0" applyNumberFormat="1" applyFont="1" applyBorder="1" applyAlignment="1">
      <alignment horizontal="center" vertical="center"/>
    </xf>
    <xf numFmtId="2" fontId="38" fillId="0" borderId="8" xfId="0" applyNumberFormat="1" applyFont="1" applyBorder="1" applyAlignment="1">
      <alignment horizontal="center" vertical="center"/>
    </xf>
    <xf numFmtId="2" fontId="38" fillId="0" borderId="9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2" fontId="24" fillId="0" borderId="8" xfId="0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2" fontId="18" fillId="0" borderId="30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165" fontId="5" fillId="34" borderId="0" xfId="0" applyNumberFormat="1" applyFont="1" applyFill="1" applyAlignment="1">
      <alignment horizontal="center" vertical="center" wrapText="1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FF000000"/>
      <rgbColor rgb="FFFEFFFE"/>
      <rgbColor rgb="FFFF0000"/>
      <rgbColor rgb="FF00FF00"/>
      <rgbColor rgb="FF0000FF"/>
      <rgbColor rgb="FFCCFF00"/>
      <rgbColor rgb="FFFF00CC"/>
      <rgbColor rgb="FF00FFFF"/>
      <rgbColor rgb="FF800000"/>
      <rgbColor rgb="FF006F3C"/>
      <rgbColor rgb="FF000080"/>
      <rgbColor rgb="FF808000"/>
      <rgbColor rgb="FF9900FF"/>
      <rgbColor rgb="FF008080"/>
      <rgbColor rgb="FFE8D2A4"/>
      <rgbColor rgb="FF808080"/>
      <rgbColor rgb="FFDCE6F2"/>
      <rgbColor rgb="FF993366"/>
      <rgbColor rgb="FFFDEADA"/>
      <rgbColor rgb="FFDAEEF3"/>
      <rgbColor rgb="FF660066"/>
      <rgbColor rgb="FFF4E7D0"/>
      <rgbColor rgb="FF0070C0"/>
      <rgbColor rgb="FFDBDCDE"/>
      <rgbColor rgb="FF000080"/>
      <rgbColor rgb="FFFF33FF"/>
      <rgbColor rgb="FFD7E4BD"/>
      <rgbColor rgb="FF00FFFF"/>
      <rgbColor rgb="FF800080"/>
      <rgbColor rgb="FF800000"/>
      <rgbColor rgb="FF008080"/>
      <rgbColor rgb="FF0000FF"/>
      <rgbColor rgb="FF00CCFF"/>
      <rgbColor rgb="FFDBEEF4"/>
      <rgbColor rgb="FFD9EAD3"/>
      <rgbColor rgb="FFFFFF99"/>
      <rgbColor rgb="FF66CCFF"/>
      <rgbColor rgb="FFEAD1DC"/>
      <rgbColor rgb="FFCC99CC"/>
      <rgbColor rgb="FFFFCC99"/>
      <rgbColor rgb="FF3366FF"/>
      <rgbColor rgb="FF66FFFF"/>
      <rgbColor rgb="FF99FF66"/>
      <rgbColor rgb="FFFFCC00"/>
      <rgbColor rgb="FFF2F2F2"/>
      <rgbColor rgb="FFFF3333"/>
      <rgbColor rgb="FF666699"/>
      <rgbColor rgb="FF939597"/>
      <rgbColor rgb="FF003366"/>
      <rgbColor rgb="FF339966"/>
      <rgbColor rgb="FF010101"/>
      <rgbColor rgb="FF363435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90" zoomScaleNormal="90" workbookViewId="0">
      <pane xSplit="2" topLeftCell="C1" activePane="topRight" state="frozen"/>
      <selection pane="topRight" activeCell="A3" sqref="A3"/>
    </sheetView>
  </sheetViews>
  <sheetFormatPr defaultRowHeight="15" x14ac:dyDescent="0.25"/>
  <cols>
    <col min="1" max="1" width="14.28515625" customWidth="1"/>
    <col min="2" max="2" width="5.7109375" customWidth="1"/>
    <col min="3" max="3" width="7.140625" customWidth="1"/>
    <col min="4" max="4" width="9.7109375" bestFit="1" customWidth="1"/>
    <col min="5" max="5" width="17.28515625" customWidth="1"/>
    <col min="6" max="10" width="7.140625" customWidth="1"/>
    <col min="11" max="11" width="7.7109375" bestFit="1" customWidth="1"/>
    <col min="12" max="12" width="6.85546875" bestFit="1" customWidth="1"/>
    <col min="13" max="13" width="8.42578125" bestFit="1" customWidth="1"/>
    <col min="14" max="14" width="96.28515625" customWidth="1"/>
    <col min="15" max="15" width="9.42578125" bestFit="1" customWidth="1"/>
    <col min="16" max="16" width="7.7109375" bestFit="1" customWidth="1"/>
    <col min="17" max="17" width="9.85546875" bestFit="1" customWidth="1"/>
    <col min="18" max="18" width="11" bestFit="1" customWidth="1"/>
    <col min="19" max="19" width="7.28515625" bestFit="1" customWidth="1"/>
    <col min="20" max="20" width="8.7109375" bestFit="1" customWidth="1"/>
    <col min="21" max="21" width="6" bestFit="1" customWidth="1"/>
    <col min="22" max="22" width="7.5703125" bestFit="1" customWidth="1"/>
    <col min="23" max="23" width="8.28515625" bestFit="1" customWidth="1"/>
    <col min="24" max="24" width="16.140625"/>
    <col min="25" max="25" width="9.85546875" bestFit="1" customWidth="1"/>
    <col min="26" max="26" width="9.42578125" bestFit="1" customWidth="1"/>
    <col min="27" max="28" width="8.85546875" bestFit="1" customWidth="1"/>
    <col min="29" max="29" width="8.7109375" bestFit="1" customWidth="1"/>
    <col min="30" max="30" width="9.85546875" bestFit="1" customWidth="1"/>
    <col min="31" max="31" width="9.42578125" bestFit="1" customWidth="1"/>
    <col min="32" max="33" width="8.85546875" bestFit="1" customWidth="1"/>
    <col min="34" max="34" width="6.7109375" bestFit="1" customWidth="1"/>
    <col min="35" max="35" width="9.85546875" bestFit="1" customWidth="1"/>
    <col min="36" max="36" width="9.42578125" bestFit="1" customWidth="1"/>
    <col min="37" max="38" width="8.85546875" bestFit="1" customWidth="1"/>
    <col min="39" max="39" width="6.7109375" bestFit="1" customWidth="1"/>
    <col min="40" max="40" width="16.140625" style="1"/>
    <col min="41" max="53" width="16.28515625" style="1"/>
    <col min="54" max="257" width="16.28515625"/>
    <col min="258" max="1021" width="11.5703125"/>
  </cols>
  <sheetData>
    <row r="1" spans="1:53" ht="15.75" customHeight="1" x14ac:dyDescent="0.25">
      <c r="A1" s="2" t="s">
        <v>0</v>
      </c>
      <c r="B1" s="2" t="s">
        <v>1</v>
      </c>
      <c r="C1" s="2" t="s">
        <v>1900</v>
      </c>
      <c r="D1" s="2" t="s">
        <v>3</v>
      </c>
      <c r="E1" s="253" t="s">
        <v>4</v>
      </c>
      <c r="F1" s="3"/>
      <c r="G1" s="3"/>
      <c r="H1" s="4"/>
      <c r="I1" s="4"/>
      <c r="J1" s="4"/>
      <c r="K1" s="4"/>
      <c r="L1" s="2" t="s">
        <v>5</v>
      </c>
      <c r="M1" s="2" t="s">
        <v>6</v>
      </c>
      <c r="N1" s="4"/>
      <c r="O1" s="4"/>
      <c r="P1" s="4"/>
      <c r="Q1" s="4"/>
      <c r="R1" s="4"/>
      <c r="S1" s="4"/>
      <c r="T1" s="4"/>
      <c r="U1" s="4"/>
      <c r="V1" s="5"/>
      <c r="W1" s="4"/>
      <c r="X1" s="5"/>
      <c r="Y1" s="5"/>
      <c r="Z1" s="5"/>
      <c r="AA1" s="5"/>
      <c r="AB1" s="5"/>
      <c r="AC1" s="4"/>
      <c r="AD1" s="4"/>
      <c r="AE1" s="4"/>
      <c r="AF1" s="4"/>
      <c r="AG1" s="4"/>
      <c r="AH1" s="5"/>
      <c r="AI1" s="5"/>
      <c r="AJ1" s="5"/>
      <c r="AK1" s="5"/>
      <c r="AL1" s="5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/>
    </row>
    <row r="2" spans="1:53" ht="15.75" customHeight="1" x14ac:dyDescent="0.25">
      <c r="A2" s="255">
        <v>71</v>
      </c>
      <c r="B2" s="255" t="s">
        <v>1901</v>
      </c>
      <c r="C2" s="255" t="s">
        <v>2</v>
      </c>
      <c r="D2" s="256">
        <v>15000</v>
      </c>
      <c r="E2" s="257" t="s">
        <v>1691</v>
      </c>
      <c r="F2" s="7"/>
      <c r="G2" s="252"/>
      <c r="H2" s="4"/>
      <c r="I2" s="8"/>
      <c r="J2" s="4"/>
      <c r="K2" s="4"/>
      <c r="L2" s="255">
        <v>63</v>
      </c>
      <c r="M2" s="255">
        <v>243</v>
      </c>
      <c r="N2" s="4"/>
      <c r="O2" s="4"/>
      <c r="P2" s="4"/>
      <c r="Q2" s="4"/>
      <c r="R2" s="4"/>
      <c r="S2" s="4"/>
      <c r="T2" s="4"/>
      <c r="U2" s="4"/>
      <c r="V2" s="5"/>
      <c r="W2" s="4"/>
      <c r="X2" s="5"/>
      <c r="Y2" s="5"/>
      <c r="Z2" s="5"/>
      <c r="AA2" s="5"/>
      <c r="AB2" s="5"/>
      <c r="AC2" s="4"/>
      <c r="AD2" s="4"/>
      <c r="AE2" s="4"/>
      <c r="AF2" s="4"/>
      <c r="AG2" s="4"/>
      <c r="AH2" s="5"/>
      <c r="AI2" s="5"/>
      <c r="AJ2" s="5"/>
      <c r="AK2" s="5"/>
      <c r="AL2" s="5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/>
    </row>
    <row r="3" spans="1:53" ht="15" customHeight="1" x14ac:dyDescent="0.25">
      <c r="A3" s="3"/>
      <c r="B3" s="3"/>
      <c r="C3" s="3"/>
      <c r="D3" s="3"/>
      <c r="E3" s="254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9"/>
      <c r="Z3" s="9"/>
      <c r="AA3" s="9"/>
      <c r="AB3" s="9"/>
      <c r="AC3" s="9"/>
      <c r="AD3" s="10"/>
      <c r="AE3" s="10"/>
      <c r="AF3" s="10"/>
      <c r="AG3" s="10"/>
      <c r="AH3" s="10"/>
      <c r="AI3" s="9"/>
      <c r="AJ3" s="9"/>
      <c r="AK3" s="11"/>
      <c r="AL3" s="11"/>
      <c r="AM3" s="11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</row>
    <row r="4" spans="1:53" ht="14.25" customHeight="1" x14ac:dyDescent="0.25">
      <c r="A4" s="259" t="s">
        <v>7</v>
      </c>
      <c r="B4" s="259"/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13</v>
      </c>
      <c r="K4" s="13" t="s">
        <v>14</v>
      </c>
      <c r="L4" s="13" t="s">
        <v>13</v>
      </c>
      <c r="M4" s="13" t="s">
        <v>14</v>
      </c>
      <c r="N4" s="14"/>
      <c r="O4" s="13"/>
      <c r="P4" s="13"/>
      <c r="Q4" s="15" t="s">
        <v>15</v>
      </c>
      <c r="R4" s="15" t="s">
        <v>16</v>
      </c>
      <c r="S4" s="15" t="s">
        <v>17</v>
      </c>
      <c r="T4" s="15" t="s">
        <v>18</v>
      </c>
      <c r="U4" s="15" t="s">
        <v>19</v>
      </c>
      <c r="V4" s="15" t="s">
        <v>20</v>
      </c>
      <c r="W4" s="16" t="s">
        <v>21</v>
      </c>
      <c r="X4" s="17"/>
      <c r="Y4" s="260" t="s">
        <v>22</v>
      </c>
      <c r="Z4" s="260"/>
      <c r="AA4" s="260"/>
      <c r="AB4" s="260"/>
      <c r="AC4" s="260"/>
      <c r="AD4" s="261" t="s">
        <v>23</v>
      </c>
      <c r="AE4" s="261"/>
      <c r="AF4" s="261"/>
      <c r="AG4" s="261"/>
      <c r="AH4" s="261"/>
      <c r="AI4" s="262" t="s">
        <v>24</v>
      </c>
      <c r="AJ4" s="262"/>
      <c r="AK4" s="262"/>
      <c r="AL4" s="262"/>
      <c r="AM4" s="262"/>
      <c r="AN4" s="18"/>
      <c r="AO4" s="12"/>
      <c r="AP4" s="12"/>
      <c r="AQ4" s="12"/>
      <c r="AR4" s="12"/>
      <c r="AS4" s="12"/>
      <c r="AT4" s="12"/>
      <c r="AU4" s="19"/>
      <c r="AV4" s="19"/>
      <c r="AW4" s="19"/>
      <c r="AX4" s="19"/>
      <c r="AY4" s="19"/>
      <c r="AZ4" s="19"/>
      <c r="BA4" s="19"/>
    </row>
    <row r="5" spans="1:53" ht="12.75" customHeight="1" x14ac:dyDescent="0.25">
      <c r="A5" s="263"/>
      <c r="B5" s="263"/>
      <c r="C5" s="4"/>
      <c r="D5" s="20"/>
      <c r="E5" s="4"/>
      <c r="F5" s="20"/>
      <c r="G5" s="20"/>
      <c r="H5" s="20" t="s">
        <v>25</v>
      </c>
      <c r="I5" s="20" t="s">
        <v>25</v>
      </c>
      <c r="J5" s="20" t="s">
        <v>26</v>
      </c>
      <c r="K5" s="20" t="s">
        <v>26</v>
      </c>
      <c r="L5" s="20" t="s">
        <v>6</v>
      </c>
      <c r="M5" s="20" t="s">
        <v>6</v>
      </c>
      <c r="N5" s="20"/>
      <c r="O5" s="20"/>
      <c r="P5" s="20"/>
      <c r="Q5" s="21"/>
      <c r="R5" s="21"/>
      <c r="S5" s="21"/>
      <c r="T5" s="21"/>
      <c r="U5" s="21"/>
      <c r="V5" s="21"/>
      <c r="W5" s="22"/>
      <c r="X5" s="23"/>
      <c r="Y5" s="24" t="s">
        <v>27</v>
      </c>
      <c r="Z5" s="24" t="s">
        <v>28</v>
      </c>
      <c r="AA5" s="24" t="s">
        <v>29</v>
      </c>
      <c r="AB5" s="24" t="s">
        <v>30</v>
      </c>
      <c r="AC5" s="24" t="s">
        <v>31</v>
      </c>
      <c r="AD5" s="25" t="s">
        <v>27</v>
      </c>
      <c r="AE5" s="25" t="s">
        <v>28</v>
      </c>
      <c r="AF5" s="25" t="s">
        <v>29</v>
      </c>
      <c r="AG5" s="25" t="s">
        <v>30</v>
      </c>
      <c r="AH5" s="25" t="s">
        <v>31</v>
      </c>
      <c r="AI5" s="24" t="s">
        <v>27</v>
      </c>
      <c r="AJ5" s="24" t="s">
        <v>28</v>
      </c>
      <c r="AK5" s="24" t="s">
        <v>29</v>
      </c>
      <c r="AL5" s="24" t="s">
        <v>30</v>
      </c>
      <c r="AM5" s="24" t="s">
        <v>31</v>
      </c>
      <c r="AN5" s="26"/>
      <c r="AO5" s="12"/>
      <c r="AP5" s="12"/>
      <c r="AQ5" s="12"/>
      <c r="AR5" s="12"/>
      <c r="AS5" s="12"/>
      <c r="AT5" s="12"/>
      <c r="AU5" s="27"/>
      <c r="AV5" s="27"/>
      <c r="AW5" s="27"/>
      <c r="AX5" s="27"/>
      <c r="AY5" s="27"/>
      <c r="AZ5" s="27"/>
      <c r="BA5" s="27"/>
    </row>
    <row r="6" spans="1:53" ht="21.6" customHeight="1" x14ac:dyDescent="0.25">
      <c r="A6" s="264" t="s">
        <v>48</v>
      </c>
      <c r="B6" s="264"/>
      <c r="C6" s="258">
        <v>1</v>
      </c>
      <c r="D6" s="30" t="str">
        <f>IF(C6=1,"Immediate",IF(C6=2,"Graded","NA"))</f>
        <v>Immediate</v>
      </c>
      <c r="E6" s="302">
        <f t="shared" ref="E6:E7" si="0">IF((Q6=0),"NA",W6)</f>
        <v>121.56</v>
      </c>
      <c r="F6" s="30" t="s">
        <v>33</v>
      </c>
      <c r="G6" s="30" t="s">
        <v>34</v>
      </c>
      <c r="H6" s="30">
        <v>50</v>
      </c>
      <c r="I6" s="30">
        <v>85</v>
      </c>
      <c r="J6" s="29">
        <v>5000</v>
      </c>
      <c r="K6" s="29">
        <f>IF((S6=1),25000,10000)</f>
        <v>25000</v>
      </c>
      <c r="L6" s="41" t="s">
        <v>35</v>
      </c>
      <c r="M6" s="41" t="s">
        <v>35</v>
      </c>
      <c r="N6" s="30"/>
      <c r="O6" s="29"/>
      <c r="P6" s="29"/>
      <c r="Q6" s="31">
        <f>IF(D6="NA",0,IF(AND(($A$2&gt;=H6),($A$2&lt;=I6),($D$2&gt;=J6),($D$2&lt;=K6)),1,0))</f>
        <v>1</v>
      </c>
      <c r="R6" s="32">
        <f>VLOOKUP($A$2,RN!A$4:J$89,V6)</f>
        <v>91.14</v>
      </c>
      <c r="S6" s="30">
        <f>IF(C6=1,1,IF(C6=2,5,IF(C6=3,9,IF(C6=4,20))))</f>
        <v>1</v>
      </c>
      <c r="T6" s="30">
        <f t="shared" ref="T6:T7" si="1">IF(($B$2="M"),1,IF(($B$2="F"),3,"NA"))</f>
        <v>1</v>
      </c>
      <c r="U6" s="30">
        <f t="shared" ref="U6:U7" si="2">IF(($C$2="T"),1,IF(($C$2="NT"),2,"NA"))</f>
        <v>2</v>
      </c>
      <c r="V6" s="30">
        <f t="shared" ref="V6:V7" si="3">SUM(S6:U6)-1</f>
        <v>3</v>
      </c>
      <c r="W6" s="33">
        <f>IF((E$2="Monthly Bank Draft"),Y6,IF((E$2="Monthly Bill"),Z6,IF((E$2="Quarterly"),AA6,IF((E$2="Semi-Annual"),AB6,IF((E$2="Annual"),AC6,"NA")))))</f>
        <v>121.56</v>
      </c>
      <c r="X6" s="39"/>
      <c r="Y6" s="34">
        <f>((ROUND(($R6*$AD6),2)*$D$2)/1000)+$AI6</f>
        <v>121.56</v>
      </c>
      <c r="Z6" s="34">
        <f>((($R6*$D$2)/1000)*$AE6)+$AJ6</f>
        <v>0</v>
      </c>
      <c r="AA6" s="34">
        <f>((ROUND(($R6*$AF6),2)*$D$2)/1000)+$AK6</f>
        <v>370.2</v>
      </c>
      <c r="AB6" s="34">
        <f>((ROUND(($R6*$AG6),2)*$D$2)/1000)+$AL6</f>
        <v>726.45</v>
      </c>
      <c r="AC6" s="34">
        <f>((ROUND(($R6*$AH6),2)*$D$2)/1000)+$AM6</f>
        <v>1397.1</v>
      </c>
      <c r="AD6" s="35">
        <v>8.6999999999999994E-2</v>
      </c>
      <c r="AE6" s="35">
        <v>0</v>
      </c>
      <c r="AF6" s="36">
        <v>0.26500000000000001</v>
      </c>
      <c r="AG6" s="36">
        <v>0.52</v>
      </c>
      <c r="AH6" s="36">
        <v>1</v>
      </c>
      <c r="AI6" s="34">
        <v>2.61</v>
      </c>
      <c r="AJ6" s="34">
        <f>AL6*AE6</f>
        <v>0</v>
      </c>
      <c r="AK6" s="34">
        <v>7.95</v>
      </c>
      <c r="AL6" s="34">
        <v>15.6</v>
      </c>
      <c r="AM6" s="34">
        <v>30</v>
      </c>
      <c r="AN6" s="26"/>
      <c r="AO6" s="12"/>
      <c r="AP6" s="12"/>
      <c r="AQ6" s="12"/>
      <c r="AR6" s="12"/>
      <c r="AS6" s="12"/>
      <c r="AT6" s="12"/>
      <c r="AU6" s="27"/>
      <c r="AV6" s="27"/>
      <c r="AW6" s="27"/>
      <c r="AX6" s="27"/>
      <c r="AY6" s="27"/>
      <c r="AZ6" s="27"/>
      <c r="BA6" s="27"/>
    </row>
    <row r="7" spans="1:53" ht="21.6" customHeight="1" x14ac:dyDescent="0.25">
      <c r="A7" s="264" t="s">
        <v>46</v>
      </c>
      <c r="B7" s="264"/>
      <c r="C7" s="258">
        <v>1</v>
      </c>
      <c r="D7" s="30" t="str">
        <f>IF(C7=1,"Immediate",IF(C7=2,"Graded","NA"))</f>
        <v>Immediate</v>
      </c>
      <c r="E7" s="302">
        <f t="shared" si="0"/>
        <v>115.93139999999998</v>
      </c>
      <c r="F7" s="43" t="s">
        <v>42</v>
      </c>
      <c r="G7" s="30" t="s">
        <v>34</v>
      </c>
      <c r="H7" s="30">
        <v>45</v>
      </c>
      <c r="I7" s="30">
        <f>IF(($S7=5),80,85)</f>
        <v>85</v>
      </c>
      <c r="J7" s="29">
        <v>2000</v>
      </c>
      <c r="K7" s="29">
        <f>IF((S7=1),40000,20000)</f>
        <v>40000</v>
      </c>
      <c r="L7" s="41" t="s">
        <v>35</v>
      </c>
      <c r="M7" s="30">
        <f>IF(S7=1,VLOOKUP($L$2,HtWt!$B$3:$Z$37,9),VLOOKUP($L$2,HtWt!$B$3:$Z$37,10))</f>
        <v>246</v>
      </c>
      <c r="N7" s="30"/>
      <c r="O7" s="29"/>
      <c r="P7" s="29"/>
      <c r="Q7" s="31">
        <f>IF(D7="NA",0,IF(AND(($A$2&gt;=H7),($A$2&lt;=I7),($D$2&gt;=J7),($D$2&lt;=K7)),1,0))</f>
        <v>1</v>
      </c>
      <c r="R7" s="32">
        <f>VLOOKUP($A$2,MO!A$4:M$89,V7)</f>
        <v>84.44</v>
      </c>
      <c r="S7" s="30">
        <f>IF(C7=1,1,IF(C7=2,5,IF(C7=3,9,IF(C7=4,20))))</f>
        <v>1</v>
      </c>
      <c r="T7" s="30">
        <f t="shared" si="1"/>
        <v>1</v>
      </c>
      <c r="U7" s="30">
        <f t="shared" si="2"/>
        <v>2</v>
      </c>
      <c r="V7" s="30">
        <f t="shared" si="3"/>
        <v>3</v>
      </c>
      <c r="W7" s="33">
        <f>IF((E$2="Monthly Bank Draft"),Y7,IF((E$2="Monthly Bill"),Z7,IF((E$2="Quarterly"),AA7,IF((E$2="Semi-Annual"),AB7,IF((E$2="Annual"),AC7,"NA")))))</f>
        <v>115.93139999999998</v>
      </c>
      <c r="X7" s="39"/>
      <c r="Y7" s="34">
        <f>((($R7*$D$2)/1000)*AD7)+AI7</f>
        <v>115.93139999999998</v>
      </c>
      <c r="Z7" s="34">
        <f>((($R7*$D$2)/1000)*AE7)+AJ7</f>
        <v>0</v>
      </c>
      <c r="AA7" s="34">
        <f>((($R7*$D$2)/1000)*AF7)+AK7</f>
        <v>358.21499999999997</v>
      </c>
      <c r="AB7" s="34">
        <f>((($R7*$D$2)/1000)*AG7)+AL7</f>
        <v>677.35199999999998</v>
      </c>
      <c r="AC7" s="34">
        <f>((($R7*$D$2)/1000)*AH7)+AM7</f>
        <v>1302.5999999999999</v>
      </c>
      <c r="AD7" s="35">
        <v>8.8999999999999996E-2</v>
      </c>
      <c r="AE7" s="35">
        <v>0</v>
      </c>
      <c r="AF7" s="36">
        <v>0.27500000000000002</v>
      </c>
      <c r="AG7" s="36">
        <v>0.52</v>
      </c>
      <c r="AH7" s="36">
        <v>1</v>
      </c>
      <c r="AI7" s="34">
        <f t="shared" ref="AI7" si="4">AM7*AD7</f>
        <v>3.2039999999999997</v>
      </c>
      <c r="AJ7" s="34">
        <f t="shared" ref="AJ7" si="5">AM7*AE7</f>
        <v>0</v>
      </c>
      <c r="AK7" s="34">
        <f>AM7*AF7</f>
        <v>9.9</v>
      </c>
      <c r="AL7" s="34">
        <f>AM7*AG7</f>
        <v>18.72</v>
      </c>
      <c r="AM7" s="34">
        <v>36</v>
      </c>
      <c r="AN7" s="26"/>
      <c r="AO7" s="12"/>
      <c r="AP7" s="12"/>
      <c r="AQ7" s="12"/>
      <c r="AR7" s="12"/>
      <c r="AS7" s="12"/>
      <c r="AT7" s="12"/>
      <c r="AU7" s="27"/>
      <c r="AV7" s="27"/>
      <c r="AW7" s="27"/>
      <c r="AX7" s="27"/>
      <c r="AY7" s="27"/>
      <c r="AZ7" s="27"/>
      <c r="BA7" s="27"/>
    </row>
    <row r="8" spans="1:53" ht="21.6" customHeight="1" x14ac:dyDescent="0.25">
      <c r="A8" s="264" t="s">
        <v>52</v>
      </c>
      <c r="B8" s="264"/>
      <c r="C8" s="258">
        <v>1</v>
      </c>
      <c r="D8" s="30" t="str">
        <f>IF(C8=1,"Preferred",IF(C8=2,"Standard","NA"))</f>
        <v>Preferred</v>
      </c>
      <c r="E8" s="302">
        <f>IF((Q8=0),"NA",W8)</f>
        <v>117.2</v>
      </c>
      <c r="F8" s="43" t="s">
        <v>42</v>
      </c>
      <c r="G8" s="30" t="s">
        <v>50</v>
      </c>
      <c r="H8" s="30">
        <f>IF((S8=17),18,0)</f>
        <v>0</v>
      </c>
      <c r="I8" s="30">
        <f>IF((S8=17),80,85)</f>
        <v>85</v>
      </c>
      <c r="J8" s="29">
        <v>1000</v>
      </c>
      <c r="K8" s="29">
        <f>IF(A2&lt;56,50000,IF(A2&lt;66,40000,IF(A2&lt;76,30000,25000)))</f>
        <v>30000</v>
      </c>
      <c r="L8" s="41" t="s">
        <v>35</v>
      </c>
      <c r="M8" s="41" t="s">
        <v>35</v>
      </c>
      <c r="N8" s="30"/>
      <c r="O8" s="29"/>
      <c r="P8" s="29"/>
      <c r="Q8" s="31">
        <f>IF(D8="NA",0,IF(AND(($A$2&gt;=H8),($A$2&lt;=I8),($D$2&gt;=J8),($D$2&lt;=K8)),1,0))</f>
        <v>1</v>
      </c>
      <c r="R8" s="32">
        <f>VLOOKUP($A$2,TA!A$4:U$99,V8)</f>
        <v>89.15</v>
      </c>
      <c r="S8" s="30">
        <f>IF(C8=1,1,IF(C8=2,5,IF(C8=3,9,IF(C8=4,20))))</f>
        <v>1</v>
      </c>
      <c r="T8" s="30">
        <f t="shared" ref="T8:T12" si="6">IF(($B$2="M"),1,IF(($B$2="F"),3,"NA"))</f>
        <v>1</v>
      </c>
      <c r="U8" s="30">
        <f t="shared" ref="U8:U12" si="7">IF(($C$2="T"),1,IF(($C$2="NT"),2,"NA"))</f>
        <v>2</v>
      </c>
      <c r="V8" s="30">
        <f>SUM(S8:U8)-1</f>
        <v>3</v>
      </c>
      <c r="W8" s="33">
        <f>IF((E$2="Monthly Bank Draft"),Y8,IF((E$2="Monthly Bill"),Z8,IF((E$2="Quarterly"),AA8,IF((E$2="Semi-Annual"),AB8,IF((E$2="Annual"),AC8,"NA")))))</f>
        <v>117.2</v>
      </c>
      <c r="X8" s="39"/>
      <c r="Y8" s="34">
        <f>((ROUND(($R8*$AD8),2)*$D$2)/1000)+$AI8</f>
        <v>117.2</v>
      </c>
      <c r="Z8" s="34">
        <f>((($R8*$D$2)/1000)*$AE8)+$AJ8</f>
        <v>0</v>
      </c>
      <c r="AA8" s="34">
        <f>((ROUND(($R8*$AF8),2)*$D$2)/1000)+$AK8</f>
        <v>358.2</v>
      </c>
      <c r="AB8" s="34">
        <f>((ROUND(($R8*$AG8),2)*$D$2)/1000)+$AL8</f>
        <v>703.05</v>
      </c>
      <c r="AC8" s="34">
        <f>((ROUND(($R8*$AH8),2)*$D$2)/1000)+$AM8</f>
        <v>1379.25</v>
      </c>
      <c r="AD8" s="35">
        <v>8.5000000000000006E-2</v>
      </c>
      <c r="AE8" s="35">
        <v>0</v>
      </c>
      <c r="AF8" s="36">
        <v>0.26</v>
      </c>
      <c r="AG8" s="36">
        <v>0.51</v>
      </c>
      <c r="AH8" s="36">
        <v>1</v>
      </c>
      <c r="AI8" s="34">
        <f>AK8/3</f>
        <v>3.5</v>
      </c>
      <c r="AJ8" s="34">
        <f>AM8*AE8</f>
        <v>0</v>
      </c>
      <c r="AK8" s="34">
        <f>AL8/2</f>
        <v>10.5</v>
      </c>
      <c r="AL8" s="34">
        <f>AM8/2</f>
        <v>21</v>
      </c>
      <c r="AM8" s="34">
        <f>IF(($D$2&lt;5000),60,42)</f>
        <v>42</v>
      </c>
      <c r="AN8" s="26"/>
      <c r="AO8" s="12"/>
      <c r="AP8" s="12"/>
      <c r="AQ8" s="12"/>
      <c r="AR8" s="12"/>
      <c r="AS8" s="12"/>
      <c r="AT8" s="12"/>
      <c r="AU8" s="27"/>
      <c r="AV8" s="27"/>
      <c r="AW8" s="27"/>
      <c r="AX8" s="27"/>
      <c r="AY8" s="27"/>
      <c r="AZ8" s="27"/>
      <c r="BA8" s="27"/>
    </row>
    <row r="9" spans="1:53" ht="21.6" customHeight="1" x14ac:dyDescent="0.25">
      <c r="A9" s="264" t="s">
        <v>37</v>
      </c>
      <c r="B9" s="264"/>
      <c r="C9" s="258">
        <v>1</v>
      </c>
      <c r="D9" s="30" t="str">
        <f>IF(C9=1,"Silver",IF(C9=2,"Silver II",IF(C9=3,"Silver III","NA")))</f>
        <v>Silver</v>
      </c>
      <c r="E9" s="302">
        <f t="shared" ref="E9:E10" si="8">IF((Q9=0),"NA",W9)</f>
        <v>121.5</v>
      </c>
      <c r="F9" s="226" t="s">
        <v>38</v>
      </c>
      <c r="G9" s="38" t="s">
        <v>34</v>
      </c>
      <c r="H9" s="38">
        <v>50</v>
      </c>
      <c r="I9" s="38">
        <v>80</v>
      </c>
      <c r="J9" s="37">
        <v>2500</v>
      </c>
      <c r="K9" s="37">
        <f>IF($S9=9,10000,IF(AND($A$2&lt;76,$S9=1),25000,15000))</f>
        <v>25000</v>
      </c>
      <c r="L9" s="41" t="s">
        <v>35</v>
      </c>
      <c r="M9" s="30">
        <f>IF(S9=1,VLOOKUP($L$2,HtWt!$B$3:$Z$37,4),VLOOKUP($L$2,HtWt!$B$3:$Z$37,5))</f>
        <v>247</v>
      </c>
      <c r="N9" s="38"/>
      <c r="O9" s="29"/>
      <c r="P9" s="29"/>
      <c r="Q9" s="31">
        <f>IF(D9="NA",0,IF(AND(($A$2&gt;=H9),($A$2&lt;=I9),($D$2&gt;=J9),($D$2&lt;=K9)),1,0))</f>
        <v>1</v>
      </c>
      <c r="R9" s="32">
        <f>VLOOKUP($A$2,BL!A$4:M$89,V9)</f>
        <v>86</v>
      </c>
      <c r="S9" s="30">
        <f>IF(C9=1,1,IF(C9=2,5,IF(C9=3,9,IF(C9=4,20))))</f>
        <v>1</v>
      </c>
      <c r="T9" s="30">
        <f t="shared" si="6"/>
        <v>1</v>
      </c>
      <c r="U9" s="30">
        <f t="shared" si="7"/>
        <v>2</v>
      </c>
      <c r="V9" s="30">
        <f t="shared" ref="V9" si="9">SUM(S9:U9)-1</f>
        <v>3</v>
      </c>
      <c r="W9" s="33">
        <f>IF((E$2="Monthly Bank Draft"),Y9,IF((E$2="Monthly Bill"),Z9,IF((E$2="Quarterly"),AA9,IF((E$2="Semi-Annual"),AB9,IF((E$2="Annual"),AC9,"NA")))))</f>
        <v>121.5</v>
      </c>
      <c r="X9" s="39"/>
      <c r="Y9" s="34">
        <f>((($R9*$D$2)/1000)*AD9)+AI9</f>
        <v>121.5</v>
      </c>
      <c r="Z9" s="34">
        <f>((($R9*$D$2)/1000)*AE9)+AJ9</f>
        <v>0</v>
      </c>
      <c r="AA9" s="34">
        <f>((($R9*$D$2)/1000)*AF9)+AK9</f>
        <v>364.5</v>
      </c>
      <c r="AB9" s="34">
        <f>((($R9*$D$2)/1000)*AG9)+AL9</f>
        <v>715.5</v>
      </c>
      <c r="AC9" s="34">
        <f>((($R9*$D$2)/1000)*AH9)+AM9</f>
        <v>1350</v>
      </c>
      <c r="AD9" s="35">
        <v>0.09</v>
      </c>
      <c r="AE9" s="35">
        <v>0</v>
      </c>
      <c r="AF9" s="36">
        <v>0.27</v>
      </c>
      <c r="AG9" s="36">
        <v>0.53</v>
      </c>
      <c r="AH9" s="36">
        <v>1</v>
      </c>
      <c r="AI9" s="34">
        <f t="shared" ref="AI9:AI10" si="10">AM9*AD9</f>
        <v>5.3999999999999995</v>
      </c>
      <c r="AJ9" s="34">
        <f t="shared" ref="AJ9:AJ10" si="11">AM9*AE9</f>
        <v>0</v>
      </c>
      <c r="AK9" s="34">
        <f t="shared" ref="AK9" si="12">AM9*AF9</f>
        <v>16.200000000000003</v>
      </c>
      <c r="AL9" s="34">
        <f t="shared" ref="AL9" si="13">AM9*AG9</f>
        <v>31.8</v>
      </c>
      <c r="AM9" s="34">
        <v>60</v>
      </c>
      <c r="AN9" s="26"/>
      <c r="AO9" s="12"/>
      <c r="AP9" s="12"/>
      <c r="AQ9" s="12"/>
      <c r="AR9" s="12"/>
      <c r="AS9" s="12"/>
      <c r="AT9" s="12"/>
      <c r="AU9" s="27"/>
      <c r="AV9" s="27"/>
      <c r="AW9" s="27"/>
      <c r="AX9" s="27"/>
      <c r="AY9" s="27"/>
      <c r="AZ9" s="27"/>
      <c r="BA9" s="27"/>
    </row>
    <row r="10" spans="1:53" ht="21.6" customHeight="1" x14ac:dyDescent="0.25">
      <c r="A10" s="264" t="s">
        <v>39</v>
      </c>
      <c r="B10" s="264"/>
      <c r="C10" s="258">
        <v>1</v>
      </c>
      <c r="D10" s="30" t="str">
        <f>IF(C10=1,"Preferred",IF(C10=2,"Standard","NA"))</f>
        <v>Preferred</v>
      </c>
      <c r="E10" s="302">
        <f t="shared" si="8"/>
        <v>114.1635</v>
      </c>
      <c r="F10" s="226" t="s">
        <v>38</v>
      </c>
      <c r="G10" s="30" t="s">
        <v>34</v>
      </c>
      <c r="H10" s="30">
        <v>50</v>
      </c>
      <c r="I10" s="30">
        <v>85</v>
      </c>
      <c r="J10" s="29">
        <v>2000</v>
      </c>
      <c r="K10" s="29">
        <v>30000</v>
      </c>
      <c r="L10" s="30">
        <f>VLOOKUP($L$2,HtWt!$B$3:$M$37,6)</f>
        <v>94</v>
      </c>
      <c r="M10" s="30">
        <f>VLOOKUP($L$2,HtWt!$B$3:$Z$37,7)</f>
        <v>251</v>
      </c>
      <c r="N10" s="30"/>
      <c r="O10" s="29"/>
      <c r="P10" s="29"/>
      <c r="Q10" s="31">
        <f>IF(D10="NA",0,IF(AND(($A$2&gt;=H10),($A$2&lt;=I10),($D$2&gt;=J10),($D$2&lt;=K10)),1,0))</f>
        <v>1</v>
      </c>
      <c r="R10" s="32">
        <f>VLOOKUP($A$2,EQ!A$4:I$89,V10)</f>
        <v>86.54</v>
      </c>
      <c r="S10" s="40">
        <f>IF(C10=1,1,IF(C10=2,3,IF(C10=3,9,IF(C10=4,20))))</f>
        <v>1</v>
      </c>
      <c r="T10" s="40">
        <f>IF(($B$2="M"),1,IF(($B$2="F"),2,"NA"))</f>
        <v>1</v>
      </c>
      <c r="U10" s="30">
        <v>0</v>
      </c>
      <c r="V10" s="30">
        <f>SUM(S10:U10)</f>
        <v>2</v>
      </c>
      <c r="W10" s="33">
        <f>IF((E$2="Monthly Bank Draft"),Y10,IF((E$2="Monthly Bill"),Z10,IF((E$2="Quarterly"),AA10,IF((E$2="Semi-Annual"),AB10,IF((E$2="Annual"),AC10,"NA")))))</f>
        <v>114.1635</v>
      </c>
      <c r="X10" s="39"/>
      <c r="Y10" s="34">
        <f>((($R10*$D$2)/1000)*AD10)+AI10</f>
        <v>114.1635</v>
      </c>
      <c r="Z10" s="34">
        <f>((($R10*$D$2)/1000)*AE10)+AJ10</f>
        <v>0</v>
      </c>
      <c r="AA10" s="34">
        <f>((($R10*$D$2)/1000)*AF10)+AK10</f>
        <v>0</v>
      </c>
      <c r="AB10" s="34">
        <f>((($R10*$D$2)/1000)*AG10)+AL10</f>
        <v>0</v>
      </c>
      <c r="AC10" s="34">
        <f>((($R10*$D$2)/1000)*AH10)+AM10</f>
        <v>1343.1</v>
      </c>
      <c r="AD10" s="35">
        <v>8.5000000000000006E-2</v>
      </c>
      <c r="AE10" s="35">
        <v>0</v>
      </c>
      <c r="AF10" s="36">
        <v>0</v>
      </c>
      <c r="AG10" s="36">
        <v>0</v>
      </c>
      <c r="AH10" s="36">
        <v>1</v>
      </c>
      <c r="AI10" s="34">
        <f t="shared" si="10"/>
        <v>3.8250000000000002</v>
      </c>
      <c r="AJ10" s="34">
        <f t="shared" si="11"/>
        <v>0</v>
      </c>
      <c r="AK10" s="34">
        <v>0</v>
      </c>
      <c r="AL10" s="34">
        <v>0</v>
      </c>
      <c r="AM10" s="34">
        <v>45</v>
      </c>
      <c r="AN10" s="26"/>
      <c r="AO10" s="12"/>
      <c r="AP10" s="12"/>
      <c r="AQ10" s="12"/>
      <c r="AR10" s="12"/>
      <c r="AS10" s="12"/>
      <c r="AT10" s="12"/>
      <c r="AU10" s="27"/>
      <c r="AV10" s="27"/>
      <c r="AW10" s="27"/>
      <c r="AX10" s="27"/>
      <c r="AY10" s="27"/>
      <c r="AZ10" s="27"/>
      <c r="BA10" s="27"/>
    </row>
    <row r="11" spans="1:53" ht="21.6" customHeight="1" x14ac:dyDescent="0.25">
      <c r="A11" s="264" t="s">
        <v>32</v>
      </c>
      <c r="B11" s="264"/>
      <c r="C11" s="258">
        <v>1</v>
      </c>
      <c r="D11" s="28" t="str">
        <f>IF(C11=1,"Immediate",IF(C11=2,"Graded",IF(C11=3,"Modified","NA")))</f>
        <v>Immediate</v>
      </c>
      <c r="E11" s="302">
        <f t="shared" ref="E11:E15" si="14">IF((Q11=0),"NA",W11)</f>
        <v>128.33333333333334</v>
      </c>
      <c r="F11" s="28" t="s">
        <v>33</v>
      </c>
      <c r="G11" s="28" t="s">
        <v>34</v>
      </c>
      <c r="H11" s="28">
        <v>60</v>
      </c>
      <c r="I11" s="28">
        <f>IF(S11=9,75,IF(S11=5,80,89))</f>
        <v>89</v>
      </c>
      <c r="J11" s="29">
        <v>3000</v>
      </c>
      <c r="K11" s="29">
        <v>35000</v>
      </c>
      <c r="L11" s="41" t="s">
        <v>35</v>
      </c>
      <c r="M11" s="41" t="s">
        <v>35</v>
      </c>
      <c r="N11" s="30"/>
      <c r="O11" s="20"/>
      <c r="P11" s="20"/>
      <c r="Q11" s="31">
        <f>IF(D11="NA",0,IF(AND(($A$2&gt;=H11),($A$2&lt;=I11),($D$2&gt;=J11),($D$2&lt;=K11)),1,0))</f>
        <v>1</v>
      </c>
      <c r="R11" s="32">
        <f>VLOOKUP($A$2,AE!A$4:M$99,V11)</f>
        <v>100</v>
      </c>
      <c r="S11" s="28">
        <f>IF(C11=1,1,IF(C11=2,5,IF(C11=3,9,IF(C11=4,20))))</f>
        <v>1</v>
      </c>
      <c r="T11" s="28">
        <f t="shared" si="6"/>
        <v>1</v>
      </c>
      <c r="U11" s="28">
        <f t="shared" si="7"/>
        <v>2</v>
      </c>
      <c r="V11" s="28">
        <f t="shared" ref="V11" si="15">SUM(S11:U11)-1</f>
        <v>3</v>
      </c>
      <c r="W11" s="33">
        <f>IF((E$2="Monthly Bank Draft"),Y11,IF((E$2="Monthly Bill"),Z11,IF((E$2="Quarterly"),AA11,IF((E$2="Semi-Annual"),AB11,IF((E$2="Annual"),AC11,"NA")))))</f>
        <v>128.33333333333334</v>
      </c>
      <c r="X11" s="23"/>
      <c r="Y11" s="34">
        <f>((($R11*$D$2)/1000)*AD11)+AI11</f>
        <v>128.33333333333334</v>
      </c>
      <c r="Z11" s="34">
        <f>((($R11*$D$2)/1000)*AE11)+AJ11</f>
        <v>0</v>
      </c>
      <c r="AA11" s="34">
        <f>((($R11*$D$2)/1000)*AF11)+AK11</f>
        <v>385</v>
      </c>
      <c r="AB11" s="34">
        <f>((($R11*$D$2)/1000)*AG11)+AL11</f>
        <v>770</v>
      </c>
      <c r="AC11" s="34">
        <f>((($R11*$D$2)/1000)*AH11)+AM11</f>
        <v>1540</v>
      </c>
      <c r="AD11" s="35">
        <f>1/12</f>
        <v>8.3333333333333329E-2</v>
      </c>
      <c r="AE11" s="35">
        <v>0</v>
      </c>
      <c r="AF11" s="36">
        <v>0.25</v>
      </c>
      <c r="AG11" s="36">
        <v>0.5</v>
      </c>
      <c r="AH11" s="36">
        <v>1</v>
      </c>
      <c r="AI11" s="34">
        <f t="shared" ref="AI11:AI13" si="16">AM11*AD11</f>
        <v>3.333333333333333</v>
      </c>
      <c r="AJ11" s="34">
        <f t="shared" ref="AJ11:AJ13" si="17">AM11*AE11</f>
        <v>0</v>
      </c>
      <c r="AK11" s="34">
        <f t="shared" ref="AK11" si="18">AM11*AF11</f>
        <v>10</v>
      </c>
      <c r="AL11" s="34">
        <f t="shared" ref="AL11" si="19">AM11*AG11</f>
        <v>20</v>
      </c>
      <c r="AM11" s="34">
        <v>40</v>
      </c>
      <c r="AN11" s="26"/>
      <c r="AO11" s="12"/>
      <c r="AP11" s="12"/>
      <c r="AQ11" s="12"/>
      <c r="AR11" s="12"/>
      <c r="AS11" s="12"/>
      <c r="AT11" s="12"/>
      <c r="AU11" s="27"/>
      <c r="AV11" s="27"/>
      <c r="AW11" s="27"/>
      <c r="AX11" s="27"/>
      <c r="AY11" s="27"/>
      <c r="AZ11" s="27"/>
      <c r="BA11" s="27"/>
    </row>
    <row r="12" spans="1:53" ht="21.6" customHeight="1" x14ac:dyDescent="0.25">
      <c r="A12" s="264" t="s">
        <v>45</v>
      </c>
      <c r="B12" s="264"/>
      <c r="C12" s="258">
        <v>1</v>
      </c>
      <c r="D12" s="30" t="str">
        <f>IF(C12=1,"Preferred",IF(C12=2,"Standard",IF(C12=3,"Modified","NA")))</f>
        <v>Preferred</v>
      </c>
      <c r="E12" s="302">
        <f t="shared" ref="E12" si="20">IF((Q12=0),"NA",W12)</f>
        <v>116.09674999999999</v>
      </c>
      <c r="F12" s="30" t="s">
        <v>33</v>
      </c>
      <c r="G12" s="30" t="s">
        <v>34</v>
      </c>
      <c r="H12" s="30">
        <f>IF(S12=9,40,18)</f>
        <v>18</v>
      </c>
      <c r="I12" s="30">
        <v>80</v>
      </c>
      <c r="J12" s="29">
        <f>IF(S12=9,1000,3000)</f>
        <v>3000</v>
      </c>
      <c r="K12" s="29">
        <f>IF(S12=9,20000,30000)</f>
        <v>30000</v>
      </c>
      <c r="L12" s="41" t="s">
        <v>35</v>
      </c>
      <c r="M12" s="30">
        <f>VLOOKUP($L$2,HtWt!$B$3:$Z$37,IF(S12=1,17,IF(S12=5,18,IF(S12=9,19))))</f>
        <v>264</v>
      </c>
      <c r="N12" s="30"/>
      <c r="O12" s="29"/>
      <c r="P12" s="29"/>
      <c r="Q12" s="31">
        <f>IF(D12="NA",0,IF(AND(($A$2&gt;=H12),($A$2&lt;=I12),($D$2&gt;=J12),($D$2&lt;=K12)),1,0))</f>
        <v>1</v>
      </c>
      <c r="R12" s="32">
        <f>VLOOKUP($A$2,LB!A$4:M$89,V12)</f>
        <v>80.34</v>
      </c>
      <c r="S12" s="30">
        <f>IF(C12=1,1,IF(C12=2,5,IF(C12=3,9,IF(C12=4,20))))</f>
        <v>1</v>
      </c>
      <c r="T12" s="30">
        <f t="shared" si="6"/>
        <v>1</v>
      </c>
      <c r="U12" s="30">
        <f t="shared" si="7"/>
        <v>2</v>
      </c>
      <c r="V12" s="30">
        <f t="shared" ref="V12" si="21">SUM(S12:U12)-1</f>
        <v>3</v>
      </c>
      <c r="W12" s="33">
        <f>IF((E$2="Monthly Bank Draft"),Y12,IF((E$2="Monthly Bill"),Z12,IF((E$2="Quarterly"),AA12,IF((E$2="Semi-Annual"),AB12,IF((E$2="Annual"),AC12,"NA")))))</f>
        <v>116.09674999999999</v>
      </c>
      <c r="X12" s="39"/>
      <c r="Y12" s="34">
        <f>((($R12*$D$2)/1000)*AD12)+AI12</f>
        <v>116.09674999999999</v>
      </c>
      <c r="Z12" s="34">
        <f>((($R12*$D$2)/1000)*AE12)+AJ12</f>
        <v>0</v>
      </c>
      <c r="AA12" s="34">
        <f>((($R12*$D$2)/1000)*AF12)+AK12</f>
        <v>332.60149999999999</v>
      </c>
      <c r="AB12" s="34">
        <f>((($R12*$D$2)/1000)*AG12)+AL12</f>
        <v>640.101</v>
      </c>
      <c r="AC12" s="34">
        <f>((($R12*$D$2)/1000)*AH12)+AM12</f>
        <v>1255.0999999999999</v>
      </c>
      <c r="AD12" s="35">
        <v>9.2499999999999999E-2</v>
      </c>
      <c r="AE12" s="35">
        <v>0</v>
      </c>
      <c r="AF12" s="36">
        <v>0.26500000000000001</v>
      </c>
      <c r="AG12" s="36">
        <v>0.51</v>
      </c>
      <c r="AH12" s="36">
        <v>1</v>
      </c>
      <c r="AI12" s="34">
        <f t="shared" ref="AI12" si="22">AM12*AD12</f>
        <v>4.625</v>
      </c>
      <c r="AJ12" s="34">
        <f t="shared" ref="AJ12" si="23">AM12*AE12</f>
        <v>0</v>
      </c>
      <c r="AK12" s="34">
        <f>AM12*AF12</f>
        <v>13.25</v>
      </c>
      <c r="AL12" s="34">
        <f>AM12*AG12</f>
        <v>25.5</v>
      </c>
      <c r="AM12" s="34">
        <v>50</v>
      </c>
      <c r="AN12" s="26"/>
      <c r="AO12" s="12"/>
      <c r="AP12" s="12"/>
      <c r="AQ12" s="12"/>
      <c r="AR12" s="12"/>
      <c r="AS12" s="12"/>
      <c r="AT12" s="12"/>
      <c r="AU12" s="27"/>
      <c r="AV12" s="27"/>
      <c r="AW12" s="27"/>
      <c r="AX12" s="27"/>
      <c r="AY12" s="27"/>
      <c r="AZ12" s="27"/>
      <c r="BA12" s="27"/>
    </row>
    <row r="13" spans="1:53" ht="21.6" customHeight="1" x14ac:dyDescent="0.25">
      <c r="A13" s="264" t="s">
        <v>40</v>
      </c>
      <c r="B13" s="264"/>
      <c r="C13" s="258">
        <v>1</v>
      </c>
      <c r="D13" s="28" t="str">
        <f>IF(C13=1,"Immediate",IF(C13=2,"Graded",IF(C13=3,"Modified","NA")))</f>
        <v>Immediate</v>
      </c>
      <c r="E13" s="302">
        <f t="shared" si="14"/>
        <v>110.98500000000001</v>
      </c>
      <c r="F13" s="28" t="s">
        <v>33</v>
      </c>
      <c r="G13" s="28" t="s">
        <v>34</v>
      </c>
      <c r="H13" s="28">
        <v>50</v>
      </c>
      <c r="I13" s="28">
        <f>IF(($S13=9),80,85)</f>
        <v>85</v>
      </c>
      <c r="J13" s="29">
        <v>2000</v>
      </c>
      <c r="K13" s="29">
        <f>IF(($S13=1),IF(($A$2&lt;81),35000,15000),IF(($S13=5),IF(($A$2&lt;81),20000,10000),15000))</f>
        <v>35000</v>
      </c>
      <c r="L13" s="41" t="s">
        <v>35</v>
      </c>
      <c r="M13" s="41" t="s">
        <v>35</v>
      </c>
      <c r="N13" s="30"/>
      <c r="O13" s="29"/>
      <c r="P13" s="42"/>
      <c r="Q13" s="31">
        <f>IF(D13="NA",0,IF(AND(($A$2&gt;=H13),($A$2&lt;=I13),($D$2&gt;=J13),($D$2&lt;=K13)),1,0))</f>
        <v>1</v>
      </c>
      <c r="R13" s="32">
        <f>VLOOKUP($A$2,FR!A$4:M$89,V13)</f>
        <v>82.16</v>
      </c>
      <c r="S13" s="28">
        <f>IF(C13=1,1,IF(C13=2,5,IF(C13=3,9,IF(C13=4,20))))</f>
        <v>1</v>
      </c>
      <c r="T13" s="28">
        <f t="shared" ref="T13:T17" si="24">IF(($B$2="M"),1,IF(($B$2="F"),3,"NA"))</f>
        <v>1</v>
      </c>
      <c r="U13" s="28">
        <f t="shared" ref="U13:U17" si="25">IF(($C$2="T"),1,IF(($C$2="NT"),2,"NA"))</f>
        <v>2</v>
      </c>
      <c r="V13" s="28">
        <f t="shared" ref="V13:V15" si="26">SUM(S13:U13)-1</f>
        <v>3</v>
      </c>
      <c r="W13" s="33">
        <f>IF((E$2="Monthly Bank Draft"),Y13,IF((E$2="Monthly Bill"),Z13,IF((E$2="Quarterly"),AA13,IF((E$2="Semi-Annual"),AB13,IF((E$2="Annual"),AC13,"NA")))))</f>
        <v>110.98500000000001</v>
      </c>
      <c r="X13" s="39"/>
      <c r="Y13" s="34">
        <f>((($R13*$D$2)/1000)*AD13)+AI13</f>
        <v>110.98500000000001</v>
      </c>
      <c r="Z13" s="34">
        <f>((($R13*$D$2)/1000)*AE13)+AJ13</f>
        <v>0</v>
      </c>
      <c r="AA13" s="34">
        <f>((($R13*$D$2)/1000)*AF13)+AK13</f>
        <v>329.78400000000005</v>
      </c>
      <c r="AB13" s="34">
        <f>((($R13*$D$2)/1000)*AG13)+AL13</f>
        <v>646.88400000000001</v>
      </c>
      <c r="AC13" s="34">
        <f>((($R13*$D$2)/1000)*AH13)+AM13</f>
        <v>1268.4000000000001</v>
      </c>
      <c r="AD13" s="35">
        <v>8.7499999999999994E-2</v>
      </c>
      <c r="AE13" s="35">
        <v>0</v>
      </c>
      <c r="AF13" s="36">
        <v>0.26</v>
      </c>
      <c r="AG13" s="36">
        <v>0.51</v>
      </c>
      <c r="AH13" s="36">
        <v>1</v>
      </c>
      <c r="AI13" s="34">
        <f t="shared" si="16"/>
        <v>3.15</v>
      </c>
      <c r="AJ13" s="34">
        <f t="shared" si="17"/>
        <v>0</v>
      </c>
      <c r="AK13" s="34">
        <f>AM13*AF13</f>
        <v>9.36</v>
      </c>
      <c r="AL13" s="34">
        <f>AM13*AG13</f>
        <v>18.36</v>
      </c>
      <c r="AM13" s="34">
        <v>36</v>
      </c>
      <c r="AN13" s="26"/>
      <c r="AO13" s="12"/>
      <c r="AP13" s="12"/>
      <c r="AQ13" s="12"/>
      <c r="AR13" s="12"/>
      <c r="AS13" s="12"/>
      <c r="AT13" s="12"/>
      <c r="AU13" s="27"/>
      <c r="AV13" s="27"/>
      <c r="AW13" s="27"/>
      <c r="AX13" s="27"/>
      <c r="AY13" s="27"/>
      <c r="AZ13" s="27"/>
      <c r="BA13" s="27"/>
    </row>
    <row r="14" spans="1:53" ht="21.6" customHeight="1" x14ac:dyDescent="0.25">
      <c r="A14" s="266" t="s">
        <v>49</v>
      </c>
      <c r="B14" s="266"/>
      <c r="C14" s="258">
        <v>1</v>
      </c>
      <c r="D14" s="28" t="str">
        <f>IF(C14=1,"Gold",IF(C14=2,"Silver",IF(C14=3,"Bronze","NA")))</f>
        <v>Gold</v>
      </c>
      <c r="E14" s="302">
        <f t="shared" si="14"/>
        <v>116.02500000000001</v>
      </c>
      <c r="F14" s="28" t="s">
        <v>33</v>
      </c>
      <c r="G14" s="28" t="s">
        <v>50</v>
      </c>
      <c r="H14" s="28">
        <f>IF(S14=1,0,IF(S14=5,0,40))</f>
        <v>0</v>
      </c>
      <c r="I14" s="28">
        <f>IF(S14=1,85,IF(S14=5,85,75))</f>
        <v>85</v>
      </c>
      <c r="J14" s="29">
        <f>IF(S14=1,2500,1000)</f>
        <v>2500</v>
      </c>
      <c r="K14" s="29">
        <f>IF(S14=1,35000,IF(S14=9,15000,IF(S14=5,P14)))</f>
        <v>35000</v>
      </c>
      <c r="L14" s="41" t="s">
        <v>35</v>
      </c>
      <c r="M14" s="30">
        <f>IF(S14=1,VLOOKUP($L$2,HtWt!$B$3:$Z$37,12))</f>
        <v>198</v>
      </c>
      <c r="N14" s="28"/>
      <c r="O14" s="45" t="s">
        <v>51</v>
      </c>
      <c r="P14" s="29">
        <f>IF(A2&lt;66,25000,IF(A2&lt;76,20000,15000))</f>
        <v>20000</v>
      </c>
      <c r="Q14" s="31">
        <f>IF(D14="NA",0,IF(AND(($A$2&gt;=H14),($A$2&lt;=I14),($D$2&gt;=J14),($D$2&lt;=K14)),1,0))</f>
        <v>1</v>
      </c>
      <c r="R14" s="32">
        <f>VLOOKUP($A$2,SL!A$4:M$89,V14)</f>
        <v>91</v>
      </c>
      <c r="S14" s="28">
        <f>IF(C14=1,1,IF(C14=2,5,IF(C14=3,9,IF(C14=4,20))))</f>
        <v>1</v>
      </c>
      <c r="T14" s="28">
        <f t="shared" si="24"/>
        <v>1</v>
      </c>
      <c r="U14" s="28">
        <f t="shared" si="25"/>
        <v>2</v>
      </c>
      <c r="V14" s="28">
        <f t="shared" si="26"/>
        <v>3</v>
      </c>
      <c r="W14" s="33">
        <f>IF((E$2="Monthly Bank Draft"),Y14,IF((E$2="Monthly Bill"),Z14,IF((E$2="Quarterly"),AA14,IF((E$2="Semi-Annual"),AB14,IF((E$2="Annual"),AC14,"NA")))))</f>
        <v>116.02500000000001</v>
      </c>
      <c r="X14" s="39"/>
      <c r="Y14" s="34">
        <f>((($R14*$D$2)/1000)*AD14)+AI14</f>
        <v>116.02500000000001</v>
      </c>
      <c r="Z14" s="34">
        <f>((($R14*$D$2)/1000)*AE14)+AJ14</f>
        <v>129.67500000000001</v>
      </c>
      <c r="AA14" s="34">
        <f>((($R14*$D$2)/1000)*AF14)+AK14</f>
        <v>361.72500000000002</v>
      </c>
      <c r="AB14" s="34">
        <f>((($R14*$D$2)/1000)*AG14)+AL14</f>
        <v>709.80000000000007</v>
      </c>
      <c r="AC14" s="34">
        <f>((($R14*$D$2)/1000)*AH14)+AM14</f>
        <v>1365</v>
      </c>
      <c r="AD14" s="35">
        <v>8.5000000000000006E-2</v>
      </c>
      <c r="AE14" s="35">
        <v>9.5000000000000001E-2</v>
      </c>
      <c r="AF14" s="36">
        <v>0.26500000000000001</v>
      </c>
      <c r="AG14" s="36">
        <v>0.52</v>
      </c>
      <c r="AH14" s="36">
        <v>1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  <c r="AN14" s="26"/>
      <c r="AO14" s="12"/>
      <c r="AP14" s="12"/>
      <c r="AQ14" s="12"/>
      <c r="AR14" s="12"/>
      <c r="AS14" s="12"/>
      <c r="AT14" s="12"/>
      <c r="AU14" s="27"/>
      <c r="AV14" s="27"/>
      <c r="AW14" s="27"/>
      <c r="AX14" s="27"/>
      <c r="AY14" s="27"/>
      <c r="AZ14" s="27"/>
      <c r="BA14" s="27"/>
    </row>
    <row r="15" spans="1:53" ht="21.6" customHeight="1" x14ac:dyDescent="0.25">
      <c r="A15" s="264" t="s">
        <v>1866</v>
      </c>
      <c r="B15" s="264"/>
      <c r="C15" s="258">
        <v>1</v>
      </c>
      <c r="D15" s="30" t="str">
        <f>IF(C15=1,"Guaranteed","NA")</f>
        <v>Guaranteed</v>
      </c>
      <c r="E15" s="302">
        <f t="shared" si="14"/>
        <v>147.7431</v>
      </c>
      <c r="F15" s="43" t="s">
        <v>42</v>
      </c>
      <c r="G15" s="30" t="s">
        <v>12</v>
      </c>
      <c r="H15" s="30">
        <v>50</v>
      </c>
      <c r="I15" s="30">
        <v>85</v>
      </c>
      <c r="J15" s="29">
        <v>5000</v>
      </c>
      <c r="K15" s="29">
        <v>25000</v>
      </c>
      <c r="L15" s="41" t="s">
        <v>35</v>
      </c>
      <c r="M15" s="41" t="s">
        <v>35</v>
      </c>
      <c r="N15" s="30"/>
      <c r="O15" s="216"/>
      <c r="P15" s="216"/>
      <c r="Q15" s="31">
        <f>IF(D15="NA",0,IF(AND(($A$2&gt;=H15),($A$2&lt;=I15),($D$2&gt;=J15),($D$2&lt;=K15)),1,0))</f>
        <v>1</v>
      </c>
      <c r="R15" s="32">
        <f>VLOOKUP($A$2,AG!A$4:M$99,V15)</f>
        <v>116.5</v>
      </c>
      <c r="S15" s="30">
        <f>IF(C15=1,1,IF(C15=2,5,IF(C15=3,9,IF(C15=4,20))))</f>
        <v>1</v>
      </c>
      <c r="T15" s="30">
        <f t="shared" si="24"/>
        <v>1</v>
      </c>
      <c r="U15" s="30">
        <f t="shared" si="25"/>
        <v>2</v>
      </c>
      <c r="V15" s="30">
        <f t="shared" si="26"/>
        <v>3</v>
      </c>
      <c r="W15" s="33">
        <f>IF((E$2="Monthly Bank Draft"),Y15,IF((E$2="Monthly Bill"),Z15,IF((E$2="Quarterly"),AA15,IF((E$2="Semi-Annual"),AB15,IF((E$2="Annual"),AC15,"NA")))))</f>
        <v>147.7431</v>
      </c>
      <c r="X15" s="23"/>
      <c r="Y15" s="34">
        <f>((($R15*$D$2)/1000)*AD15)+AI15</f>
        <v>147.7431</v>
      </c>
      <c r="Z15" s="34">
        <f>((($R15*$D$2)/1000)*AE15)+AJ15</f>
        <v>0</v>
      </c>
      <c r="AA15" s="34">
        <f>((($R15*$D$2)/1000)*AF15)+AK15</f>
        <v>442.875</v>
      </c>
      <c r="AB15" s="34">
        <f>((($R15*$D$2)/1000)*AG15)+AL15</f>
        <v>885.75</v>
      </c>
      <c r="AC15" s="34">
        <f>((($R15*$D$2)/1000)*AH15)+AM15</f>
        <v>1771.5</v>
      </c>
      <c r="AD15" s="35">
        <v>8.3400000000000002E-2</v>
      </c>
      <c r="AE15" s="35">
        <v>0</v>
      </c>
      <c r="AF15" s="36">
        <v>0.25</v>
      </c>
      <c r="AG15" s="36">
        <v>0.5</v>
      </c>
      <c r="AH15" s="36">
        <v>1</v>
      </c>
      <c r="AI15" s="34">
        <f t="shared" ref="AI15:AI17" si="27">AM15*AD15</f>
        <v>2.0015999999999998</v>
      </c>
      <c r="AJ15" s="34">
        <f t="shared" ref="AJ15:AJ17" si="28">AM15*AE15</f>
        <v>0</v>
      </c>
      <c r="AK15" s="34">
        <f t="shared" ref="AK15" si="29">AM15*AF15</f>
        <v>6</v>
      </c>
      <c r="AL15" s="34">
        <f t="shared" ref="AL15" si="30">AM15*AG15</f>
        <v>12</v>
      </c>
      <c r="AM15" s="34">
        <v>24</v>
      </c>
      <c r="AN15" s="26"/>
      <c r="AO15" s="12"/>
      <c r="AP15" s="12"/>
      <c r="AQ15" s="12"/>
      <c r="AR15" s="12"/>
      <c r="AS15" s="12"/>
      <c r="AT15" s="12"/>
      <c r="AU15" s="27"/>
      <c r="AV15" s="27"/>
      <c r="AW15" s="27"/>
      <c r="AX15" s="27"/>
      <c r="AY15" s="27"/>
      <c r="AZ15" s="27"/>
      <c r="BA15" s="27"/>
    </row>
    <row r="16" spans="1:53" ht="21.6" customHeight="1" x14ac:dyDescent="0.25">
      <c r="A16" s="264" t="s">
        <v>41</v>
      </c>
      <c r="B16" s="264"/>
      <c r="C16" s="258">
        <v>1</v>
      </c>
      <c r="D16" s="30" t="str">
        <f>IF(C16=1,"Guaranteed","NA")</f>
        <v>Guaranteed</v>
      </c>
      <c r="E16" s="302">
        <f t="shared" ref="E16:E17" si="31">IF((Q16=0),"NA",W16)</f>
        <v>139.79166666666666</v>
      </c>
      <c r="F16" s="43" t="s">
        <v>42</v>
      </c>
      <c r="G16" s="30" t="s">
        <v>12</v>
      </c>
      <c r="H16" s="30">
        <v>50</v>
      </c>
      <c r="I16" s="30">
        <v>80</v>
      </c>
      <c r="J16" s="29">
        <v>5000</v>
      </c>
      <c r="K16" s="29">
        <v>25000</v>
      </c>
      <c r="L16" s="41" t="s">
        <v>35</v>
      </c>
      <c r="M16" s="41" t="s">
        <v>35</v>
      </c>
      <c r="N16" s="30"/>
      <c r="O16" s="29"/>
      <c r="P16" s="29"/>
      <c r="Q16" s="31">
        <f>IF(D16="NA",0,IF(AND(($A$2&gt;=H16),($A$2&lt;=I16),($D$2&gt;=J16),($D$2&lt;=K16)),1,0))</f>
        <v>1</v>
      </c>
      <c r="R16" s="44">
        <f>11*VLOOKUP($A$2,GR!A$4:M$89,V16)</f>
        <v>111.1</v>
      </c>
      <c r="S16" s="30">
        <f>IF(C16=1,1,IF(C16=2,5,IF(C16=3,9,IF(C16=4,20))))</f>
        <v>1</v>
      </c>
      <c r="T16" s="30">
        <f t="shared" si="24"/>
        <v>1</v>
      </c>
      <c r="U16" s="30">
        <f t="shared" si="25"/>
        <v>2</v>
      </c>
      <c r="V16" s="30">
        <f t="shared" ref="V16:V17" si="32">SUM(S16:U16)-1</f>
        <v>3</v>
      </c>
      <c r="W16" s="33">
        <f>IF((E$2="Monthly Bank Draft"),Y16,IF((E$2="Monthly Bill"),Z16,IF((E$2="Quarterly"),AA16,IF((E$2="Semi-Annual"),AB16,IF((E$2="Annual"),AC16,"NA")))))</f>
        <v>139.79166666666666</v>
      </c>
      <c r="X16" s="39"/>
      <c r="Y16" s="34">
        <f>((($R16*$D$2)/1000)*AD16)+AI16</f>
        <v>139.79166666666666</v>
      </c>
      <c r="Z16" s="34">
        <f>((($R16*$D$2)/1000)*AE16)+AJ16</f>
        <v>152.5</v>
      </c>
      <c r="AA16" s="34">
        <f>((($R16*$D$2)/1000)*AF16)+AK16</f>
        <v>419.375</v>
      </c>
      <c r="AB16" s="34">
        <f>((($R16*$D$2)/1000)*AG16)+AL16</f>
        <v>838.75</v>
      </c>
      <c r="AC16" s="34">
        <f>((($R16*$D$2)/1000)*AH16)+AM16</f>
        <v>1677.5</v>
      </c>
      <c r="AD16" s="35">
        <f>1/12</f>
        <v>8.3333333333333329E-2</v>
      </c>
      <c r="AE16" s="35">
        <f>1/11</f>
        <v>9.0909090909090912E-2</v>
      </c>
      <c r="AF16" s="36">
        <f>1/4</f>
        <v>0.25</v>
      </c>
      <c r="AG16" s="36">
        <f>1/2</f>
        <v>0.5</v>
      </c>
      <c r="AH16" s="36">
        <v>1</v>
      </c>
      <c r="AI16" s="34">
        <f t="shared" si="27"/>
        <v>0.91666666666666663</v>
      </c>
      <c r="AJ16" s="34">
        <f t="shared" si="28"/>
        <v>1</v>
      </c>
      <c r="AK16" s="34">
        <f>AM16*AF16</f>
        <v>2.75</v>
      </c>
      <c r="AL16" s="34">
        <f>AM16*AG16</f>
        <v>5.5</v>
      </c>
      <c r="AM16" s="34">
        <v>11</v>
      </c>
      <c r="AN16" s="26"/>
      <c r="AO16" s="12"/>
      <c r="AP16" s="12"/>
      <c r="AQ16" s="12"/>
      <c r="AR16" s="12"/>
      <c r="AS16" s="12"/>
      <c r="AT16" s="12"/>
      <c r="AU16" s="27"/>
      <c r="AV16" s="27"/>
      <c r="AW16" s="27"/>
      <c r="AX16" s="27"/>
      <c r="AY16" s="27"/>
      <c r="AZ16" s="27"/>
      <c r="BA16" s="27"/>
    </row>
    <row r="17" spans="1:53" ht="21.6" customHeight="1" x14ac:dyDescent="0.25">
      <c r="A17" s="264" t="s">
        <v>43</v>
      </c>
      <c r="B17" s="264"/>
      <c r="C17" s="258">
        <v>1</v>
      </c>
      <c r="D17" s="30" t="str">
        <f>IF(C17=1,"Immediate",IF(C17=2,"Guaranteed","NA"))</f>
        <v>Immediate</v>
      </c>
      <c r="E17" s="302">
        <f t="shared" si="31"/>
        <v>151.91666666666666</v>
      </c>
      <c r="F17" s="43" t="s">
        <v>42</v>
      </c>
      <c r="G17" s="30" t="s">
        <v>44</v>
      </c>
      <c r="H17" s="30">
        <v>40</v>
      </c>
      <c r="I17" s="30">
        <v>80</v>
      </c>
      <c r="J17" s="29">
        <v>1000</v>
      </c>
      <c r="K17" s="29">
        <f>IF((S17=1),40000,20000)</f>
        <v>40000</v>
      </c>
      <c r="L17" s="41" t="s">
        <v>35</v>
      </c>
      <c r="M17" s="41" t="s">
        <v>35</v>
      </c>
      <c r="N17" s="30"/>
      <c r="O17" s="29"/>
      <c r="P17" s="29"/>
      <c r="Q17" s="31">
        <f>IF(D17="NA",0,IF(AND(($A$2&gt;=H17),($A$2&lt;=I17),($D$2&gt;=J17),($D$2&lt;=K17)),1,0))</f>
        <v>1</v>
      </c>
      <c r="R17" s="32">
        <f>VLOOKUP($A$2,GW!A$4:M$89,V17)</f>
        <v>119.2</v>
      </c>
      <c r="S17" s="30">
        <f>IF(C17=1,1,IF(C17=2,5,IF(C17=3,9,IF(C17=4,20))))</f>
        <v>1</v>
      </c>
      <c r="T17" s="30">
        <f t="shared" si="24"/>
        <v>1</v>
      </c>
      <c r="U17" s="30">
        <f t="shared" si="25"/>
        <v>2</v>
      </c>
      <c r="V17" s="30">
        <f t="shared" si="32"/>
        <v>3</v>
      </c>
      <c r="W17" s="33">
        <f>IF((E$2="Monthly Bank Draft"),Y17,IF((E$2="Monthly Bill"),Z17,IF((E$2="Quarterly"),AA17,IF((E$2="Semi-Annual"),AB17,IF((E$2="Annual"),AC17,"NA")))))</f>
        <v>151.91666666666666</v>
      </c>
      <c r="X17" s="39"/>
      <c r="Y17" s="34">
        <f>((($R17*$D$2)/1000)*AD17)+AI17</f>
        <v>151.91666666666666</v>
      </c>
      <c r="Z17" s="34">
        <f>((($R17*$D$2)/1000)*AE17)+AJ17</f>
        <v>0</v>
      </c>
      <c r="AA17" s="34">
        <f>((($R17*$D$2)/1000)*AF17)+AK17</f>
        <v>455.75</v>
      </c>
      <c r="AB17" s="34">
        <f>((($R17*$D$2)/1000)*AG17)+AL17</f>
        <v>911.5</v>
      </c>
      <c r="AC17" s="34">
        <f>((($R17*$D$2)/1000)*AH17)+AM17</f>
        <v>1823</v>
      </c>
      <c r="AD17" s="35">
        <f>1/12</f>
        <v>8.3333333333333329E-2</v>
      </c>
      <c r="AE17" s="35">
        <v>0</v>
      </c>
      <c r="AF17" s="36">
        <v>0.25</v>
      </c>
      <c r="AG17" s="36">
        <v>0.5</v>
      </c>
      <c r="AH17" s="36">
        <v>1</v>
      </c>
      <c r="AI17" s="34">
        <f t="shared" si="27"/>
        <v>2.9166666666666665</v>
      </c>
      <c r="AJ17" s="34">
        <f t="shared" si="28"/>
        <v>0</v>
      </c>
      <c r="AK17" s="34">
        <f>AM17*AF17</f>
        <v>8.75</v>
      </c>
      <c r="AL17" s="34">
        <f>AM17*AG17</f>
        <v>17.5</v>
      </c>
      <c r="AM17" s="34">
        <v>35</v>
      </c>
      <c r="AN17" s="26"/>
      <c r="AO17" s="12"/>
      <c r="AP17" s="12"/>
      <c r="AQ17" s="12"/>
      <c r="AR17" s="12"/>
      <c r="AS17" s="12"/>
      <c r="AT17" s="12"/>
      <c r="AU17" s="27"/>
      <c r="AV17" s="27"/>
      <c r="AW17" s="27"/>
      <c r="AX17" s="27"/>
      <c r="AY17" s="27"/>
      <c r="AZ17" s="27"/>
      <c r="BA17" s="27"/>
    </row>
    <row r="18" spans="1:53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4"/>
      <c r="Y18" s="5"/>
      <c r="Z18" s="5"/>
      <c r="AA18" s="5"/>
      <c r="AB18" s="5"/>
      <c r="AC18" s="5"/>
      <c r="AD18" s="4"/>
      <c r="AE18" s="4"/>
      <c r="AF18" s="4"/>
      <c r="AG18" s="4"/>
      <c r="AH18" s="4"/>
      <c r="AI18" s="5"/>
      <c r="AJ18" s="5"/>
      <c r="AK18" s="5"/>
      <c r="AL18" s="5"/>
      <c r="AM18" s="5"/>
      <c r="AN18" s="6"/>
      <c r="AO18" s="12"/>
      <c r="AP18" s="12"/>
      <c r="AQ18" s="12"/>
      <c r="AR18" s="12"/>
      <c r="AS18" s="12"/>
      <c r="AT18" s="12"/>
      <c r="AU18" s="47"/>
      <c r="AV18" s="47"/>
      <c r="AW18" s="47"/>
      <c r="AX18" s="47"/>
      <c r="AY18" s="47"/>
      <c r="AZ18" s="47"/>
      <c r="BA18" s="47"/>
    </row>
    <row r="19" spans="1:53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65"/>
      <c r="P19" s="265"/>
      <c r="Q19" s="265"/>
      <c r="R19" s="265"/>
      <c r="S19" s="265"/>
      <c r="T19" s="4"/>
      <c r="U19" s="4"/>
      <c r="V19" s="4"/>
      <c r="W19" s="5"/>
      <c r="X19" s="4"/>
      <c r="Y19" s="5"/>
      <c r="Z19" s="5"/>
      <c r="AA19" s="5"/>
      <c r="AB19" s="5"/>
      <c r="AC19" s="5"/>
      <c r="AD19" s="4"/>
      <c r="AE19" s="4"/>
      <c r="AF19" s="4"/>
      <c r="AG19" s="4"/>
      <c r="AH19" s="4"/>
      <c r="AI19" s="5"/>
      <c r="AJ19" s="5"/>
      <c r="AK19" s="5"/>
      <c r="AL19" s="5"/>
      <c r="AM19" s="5"/>
      <c r="AN19" s="6"/>
      <c r="AO19" s="12"/>
      <c r="AP19" s="12"/>
      <c r="AQ19" s="12"/>
      <c r="AR19" s="12"/>
      <c r="AS19" s="12"/>
      <c r="AT19" s="12"/>
      <c r="AU19" s="6"/>
      <c r="AV19" s="6"/>
      <c r="AW19" s="6"/>
      <c r="AX19" s="6"/>
      <c r="AY19" s="6"/>
      <c r="AZ19" s="6"/>
      <c r="BA19" s="6"/>
    </row>
    <row r="20" spans="1:53" ht="12.75" customHeight="1" x14ac:dyDescent="0.25">
      <c r="A20" s="22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49"/>
      <c r="Q20" s="4"/>
      <c r="R20" s="4"/>
      <c r="S20" s="250"/>
      <c r="T20" s="4"/>
      <c r="U20" s="4"/>
      <c r="V20" s="251"/>
      <c r="W20" s="5"/>
      <c r="X20" s="4"/>
      <c r="Y20" s="5"/>
      <c r="Z20" s="5"/>
      <c r="AA20" s="5"/>
      <c r="AB20" s="5"/>
      <c r="AC20" s="5"/>
      <c r="AD20" s="4"/>
      <c r="AE20" s="4"/>
      <c r="AF20" s="4"/>
      <c r="AG20" s="4"/>
      <c r="AH20" s="4"/>
      <c r="AI20" s="5"/>
      <c r="AJ20" s="5"/>
      <c r="AK20" s="5"/>
      <c r="AL20" s="5"/>
      <c r="AM20" s="5"/>
      <c r="AN20" s="6"/>
      <c r="AO20" s="12"/>
      <c r="AP20" s="12"/>
      <c r="AQ20" s="12"/>
      <c r="AR20" s="12"/>
      <c r="AS20" s="12"/>
      <c r="AT20" s="12"/>
      <c r="AU20" s="6"/>
      <c r="AV20" s="6"/>
      <c r="AW20" s="6"/>
      <c r="AX20" s="6"/>
      <c r="AY20" s="6"/>
      <c r="AZ20" s="6"/>
      <c r="BA20" s="6"/>
    </row>
    <row r="21" spans="1:53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46"/>
      <c r="AO21" s="12"/>
      <c r="AP21" s="12"/>
      <c r="AQ21" s="12"/>
      <c r="AR21" s="12"/>
      <c r="AS21" s="12"/>
      <c r="AT21" s="12"/>
      <c r="AU21" s="6"/>
      <c r="AV21" s="46"/>
      <c r="AW21" s="46"/>
      <c r="AX21" s="46"/>
      <c r="AY21" s="46"/>
      <c r="AZ21" s="46"/>
      <c r="BA21" s="46"/>
    </row>
    <row r="22" spans="1:53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46"/>
      <c r="AO22" s="12"/>
      <c r="AP22" s="12"/>
      <c r="AQ22" s="12"/>
      <c r="AR22" s="12"/>
      <c r="AS22" s="12"/>
      <c r="AT22" s="12"/>
      <c r="AU22" s="6"/>
      <c r="AV22" s="46"/>
      <c r="AW22" s="46"/>
      <c r="AX22" s="46"/>
      <c r="AY22" s="46"/>
      <c r="AZ22" s="46"/>
      <c r="BA22" s="46"/>
    </row>
    <row r="23" spans="1:53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</row>
    <row r="24" spans="1:53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</row>
    <row r="25" spans="1:53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</row>
    <row r="26" spans="1:53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</row>
    <row r="27" spans="1:53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</row>
    <row r="28" spans="1:53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</row>
    <row r="29" spans="1:53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</row>
    <row r="30" spans="1:53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</row>
    <row r="31" spans="1:53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</row>
    <row r="32" spans="1:53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</row>
    <row r="33" spans="1:53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</row>
    <row r="34" spans="1:53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</row>
    <row r="35" spans="1:53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</row>
    <row r="36" spans="1:53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</row>
    <row r="37" spans="1:53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</row>
    <row r="38" spans="1:53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</row>
    <row r="39" spans="1:53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</row>
    <row r="40" spans="1:53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</row>
    <row r="41" spans="1:53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</row>
    <row r="42" spans="1:53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</row>
    <row r="43" spans="1:53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</row>
    <row r="44" spans="1:53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</row>
    <row r="45" spans="1:53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</row>
    <row r="46" spans="1:53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</row>
    <row r="47" spans="1:53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</row>
    <row r="48" spans="1:53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</row>
    <row r="49" spans="1:53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</row>
    <row r="50" spans="1:53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</row>
    <row r="51" spans="1:53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</row>
    <row r="52" spans="1:53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</row>
    <row r="53" spans="1:53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</row>
    <row r="54" spans="1:53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</row>
    <row r="55" spans="1:53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</row>
    <row r="56" spans="1:53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</row>
    <row r="57" spans="1:53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</row>
    <row r="58" spans="1:53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</row>
    <row r="59" spans="1:53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</row>
    <row r="60" spans="1:53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</row>
    <row r="61" spans="1:53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</row>
    <row r="62" spans="1:53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</row>
    <row r="63" spans="1:53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</row>
    <row r="64" spans="1:53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</row>
    <row r="65" spans="1:53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</row>
    <row r="66" spans="1:53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</row>
    <row r="67" spans="1:53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</row>
    <row r="68" spans="1:53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</row>
    <row r="69" spans="1:53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</row>
    <row r="70" spans="1:53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</row>
    <row r="71" spans="1:53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</row>
    <row r="72" spans="1:53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</row>
    <row r="73" spans="1:53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</row>
    <row r="74" spans="1:53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</row>
    <row r="75" spans="1:53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</row>
    <row r="76" spans="1:53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</row>
    <row r="77" spans="1:53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</row>
    <row r="78" spans="1:53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</row>
    <row r="79" spans="1:53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</row>
    <row r="80" spans="1:53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</row>
    <row r="81" spans="1:53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</row>
    <row r="82" spans="1:53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</row>
    <row r="83" spans="1:53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</row>
    <row r="84" spans="1:53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</row>
    <row r="85" spans="1:53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</row>
    <row r="86" spans="1:53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</row>
    <row r="87" spans="1:53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</row>
    <row r="88" spans="1:53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</row>
    <row r="89" spans="1:53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</row>
    <row r="90" spans="1:53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</row>
    <row r="91" spans="1:53" ht="12.75" customHeight="1" x14ac:dyDescent="0.25">
      <c r="A91" s="49"/>
      <c r="B91" s="49"/>
      <c r="C91" s="49"/>
      <c r="D91" s="49"/>
      <c r="E91" s="4"/>
      <c r="F91" s="4"/>
      <c r="G91" s="4"/>
      <c r="H91" s="4"/>
      <c r="I91" s="4"/>
      <c r="J91" s="4"/>
      <c r="K91" s="4"/>
      <c r="L91" s="4"/>
      <c r="M91" s="4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</row>
    <row r="92" spans="1:53" ht="12.75" customHeight="1" x14ac:dyDescent="0.25">
      <c r="A92" s="49"/>
      <c r="B92" s="49"/>
      <c r="C92" s="49"/>
      <c r="D92" s="49"/>
      <c r="E92" s="4"/>
      <c r="F92" s="4"/>
      <c r="G92" s="4"/>
      <c r="H92" s="4"/>
      <c r="I92" s="4"/>
      <c r="J92" s="4"/>
      <c r="K92" s="4"/>
      <c r="L92" s="4"/>
      <c r="M92" s="4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</row>
    <row r="93" spans="1:53" ht="12.75" customHeight="1" x14ac:dyDescent="0.25">
      <c r="A93" s="29"/>
      <c r="B93" s="29"/>
      <c r="C93" s="29"/>
      <c r="D93" s="29"/>
      <c r="E93" s="4"/>
      <c r="F93" s="4"/>
      <c r="G93" s="4"/>
      <c r="H93" s="4"/>
      <c r="I93" s="4"/>
      <c r="J93" s="4"/>
      <c r="K93" s="4"/>
      <c r="L93" s="4"/>
      <c r="M93" s="4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</row>
    <row r="94" spans="1:53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</row>
    <row r="95" spans="1:53" ht="12.75" customHeight="1" x14ac:dyDescent="0.25">
      <c r="E95" s="4"/>
      <c r="F95" s="4"/>
      <c r="G95" s="4"/>
      <c r="H95" s="4"/>
      <c r="I95" s="4"/>
      <c r="J95" s="4"/>
      <c r="K95" s="4"/>
      <c r="L95" s="4"/>
      <c r="M95" s="4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</row>
    <row r="96" spans="1:53" ht="12.75" customHeight="1" x14ac:dyDescent="0.25">
      <c r="E96" s="4"/>
      <c r="F96" s="4"/>
      <c r="G96" s="4"/>
      <c r="H96" s="4"/>
      <c r="I96" s="4"/>
      <c r="J96" s="4"/>
      <c r="K96" s="4"/>
      <c r="L96" s="4"/>
      <c r="M96" s="4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</row>
    <row r="97" spans="5:53" ht="12.75" customHeight="1" x14ac:dyDescent="0.25">
      <c r="E97" s="4"/>
      <c r="F97" s="4"/>
      <c r="G97" s="4"/>
      <c r="H97" s="4"/>
      <c r="I97" s="4"/>
      <c r="J97" s="4"/>
      <c r="K97" s="4"/>
      <c r="L97" s="4"/>
      <c r="M97" s="4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</row>
    <row r="98" spans="5:53" ht="12.75" customHeight="1" x14ac:dyDescent="0.25">
      <c r="E98" s="4"/>
      <c r="F98" s="4"/>
      <c r="G98" s="4"/>
      <c r="H98" s="4"/>
      <c r="I98" s="4"/>
      <c r="J98" s="4"/>
      <c r="K98" s="4"/>
      <c r="L98" s="4"/>
      <c r="M98" s="4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</row>
    <row r="99" spans="5:53" ht="12.75" customHeight="1" x14ac:dyDescent="0.25">
      <c r="E99" s="4"/>
      <c r="F99" s="4"/>
      <c r="G99" s="4"/>
      <c r="H99" s="4"/>
      <c r="I99" s="4"/>
      <c r="J99" s="4"/>
      <c r="K99" s="4"/>
      <c r="L99" s="4"/>
      <c r="M99" s="4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</row>
    <row r="100" spans="5:53" ht="12.75" customHeight="1" x14ac:dyDescent="0.25">
      <c r="E100" s="4"/>
      <c r="F100" s="4"/>
      <c r="G100" s="4"/>
      <c r="H100" s="4"/>
      <c r="I100" s="4"/>
      <c r="J100" s="4"/>
      <c r="K100" s="4"/>
      <c r="L100" s="4"/>
      <c r="M100" s="4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</row>
    <row r="101" spans="5:53" ht="12.75" customHeight="1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</row>
    <row r="102" spans="5:53" ht="12.75" customHeight="1" x14ac:dyDescent="0.25">
      <c r="E102" s="49"/>
      <c r="F102" s="48"/>
      <c r="G102" s="48"/>
      <c r="H102" s="48"/>
      <c r="I102" s="48"/>
      <c r="J102" s="48"/>
      <c r="K102" s="50"/>
      <c r="L102" s="50"/>
      <c r="M102" s="50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</row>
    <row r="103" spans="5:53" ht="12.75" customHeight="1" x14ac:dyDescent="0.25">
      <c r="E103" s="49"/>
      <c r="F103" s="48"/>
      <c r="G103" s="48"/>
      <c r="H103" s="48"/>
      <c r="I103" s="48"/>
      <c r="J103" s="48"/>
      <c r="K103" s="50"/>
      <c r="L103" s="50"/>
      <c r="M103" s="50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</row>
    <row r="104" spans="5:53" ht="12.75" customHeight="1" x14ac:dyDescent="0.25">
      <c r="E104" s="49"/>
      <c r="F104" s="48"/>
      <c r="G104" s="48"/>
      <c r="H104" s="48"/>
      <c r="I104" s="48"/>
      <c r="J104" s="48"/>
      <c r="K104" s="50"/>
      <c r="L104" s="50"/>
      <c r="M104" s="50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</row>
    <row r="105" spans="5:53" ht="12.75" customHeight="1" x14ac:dyDescent="0.25">
      <c r="E105" s="7"/>
      <c r="F105" s="48"/>
      <c r="G105" s="48"/>
      <c r="H105" s="48"/>
      <c r="I105" s="48"/>
      <c r="J105" s="48"/>
      <c r="K105" s="50"/>
      <c r="L105" s="50"/>
      <c r="M105" s="50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</row>
  </sheetData>
  <sheetProtection algorithmName="SHA-512" hashValue="VHHQ5GHu8IC8eMwnW2h1uBn9KkPMF3+oMv9rMTqHbdTZkNDoRtx88IYTyAOYACAzDOMOLtk/FjCo2MijsynqUg==" saltValue="+pRu/bTPFVsXsLT3oSCT0Q==" spinCount="100000" sheet="1" objects="1" scenarios="1"/>
  <mergeCells count="19">
    <mergeCell ref="A17:B17"/>
    <mergeCell ref="A7:B7"/>
    <mergeCell ref="A9:B9"/>
    <mergeCell ref="A8:B8"/>
    <mergeCell ref="A14:B14"/>
    <mergeCell ref="A15:B15"/>
    <mergeCell ref="A16:B16"/>
    <mergeCell ref="A13:B13"/>
    <mergeCell ref="Q19:S19"/>
    <mergeCell ref="O19:P19"/>
    <mergeCell ref="AD4:AH4"/>
    <mergeCell ref="AI4:AM4"/>
    <mergeCell ref="A5:B5"/>
    <mergeCell ref="A11:B11"/>
    <mergeCell ref="A12:B12"/>
    <mergeCell ref="A10:B10"/>
    <mergeCell ref="A6:B6"/>
    <mergeCell ref="A4:B4"/>
    <mergeCell ref="Y4:AC4"/>
  </mergeCells>
  <dataValidations count="5">
    <dataValidation type="list" operator="equal" allowBlank="1" showErrorMessage="1" sqref="C6:C10 C11:C17">
      <formula1>"1,2,3,4"</formula1>
      <formula2>0</formula2>
    </dataValidation>
    <dataValidation operator="equal" allowBlank="1" showErrorMessage="1" sqref="D6:D10 D11:D17">
      <formula1>0</formula1>
      <formula2>0</formula2>
    </dataValidation>
    <dataValidation type="list" operator="equal" allowBlank="1" showErrorMessage="1" sqref="E2">
      <formula1>"Monthly Bank Draft,Monthly Bill,Quarterly,Semi-Annual,Annual"</formula1>
    </dataValidation>
    <dataValidation type="list" allowBlank="1" showInputMessage="1" showErrorMessage="1" sqref="C2">
      <formula1>"T, NT"</formula1>
    </dataValidation>
    <dataValidation type="list" allowBlank="1" showInputMessage="1" showErrorMessage="1" sqref="B2">
      <formula1>"F, M"</formula1>
    </dataValidation>
  </dataValidations>
  <pageMargins left="0.75" right="0.75" top="0.5" bottom="0.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A14" sqref="A14"/>
    </sheetView>
  </sheetViews>
  <sheetFormatPr defaultRowHeight="15" x14ac:dyDescent="0.25"/>
  <cols>
    <col min="1" max="14" width="8.28515625"/>
    <col min="15" max="256" width="16.28515625"/>
    <col min="257" max="1025" width="11.5703125"/>
  </cols>
  <sheetData>
    <row r="1" spans="1:14" x14ac:dyDescent="0.25">
      <c r="A1" s="130"/>
      <c r="B1" s="287" t="s">
        <v>8</v>
      </c>
      <c r="C1" s="287"/>
      <c r="D1" s="287"/>
      <c r="E1" s="287"/>
      <c r="F1" s="287" t="s">
        <v>54</v>
      </c>
      <c r="G1" s="287"/>
      <c r="H1" s="287"/>
      <c r="I1" s="287"/>
      <c r="J1" s="287" t="s">
        <v>1378</v>
      </c>
      <c r="K1" s="287"/>
      <c r="L1" s="287"/>
      <c r="M1" s="287"/>
      <c r="N1" s="132" t="s">
        <v>1382</v>
      </c>
    </row>
    <row r="2" spans="1:14" x14ac:dyDescent="0.25">
      <c r="A2" s="132" t="s">
        <v>25</v>
      </c>
      <c r="B2" s="287" t="s">
        <v>1379</v>
      </c>
      <c r="C2" s="287"/>
      <c r="D2" s="287" t="s">
        <v>1380</v>
      </c>
      <c r="E2" s="287"/>
      <c r="F2" s="287" t="s">
        <v>1379</v>
      </c>
      <c r="G2" s="287"/>
      <c r="H2" s="287" t="s">
        <v>1380</v>
      </c>
      <c r="I2" s="287"/>
      <c r="J2" s="287" t="s">
        <v>1379</v>
      </c>
      <c r="K2" s="287"/>
      <c r="L2" s="287" t="s">
        <v>1380</v>
      </c>
      <c r="M2" s="287"/>
      <c r="N2" s="130"/>
    </row>
    <row r="3" spans="1:14" x14ac:dyDescent="0.25">
      <c r="A3" s="130"/>
      <c r="B3" s="131" t="s">
        <v>1101</v>
      </c>
      <c r="C3" s="131" t="s">
        <v>1381</v>
      </c>
      <c r="D3" s="131" t="s">
        <v>1101</v>
      </c>
      <c r="E3" s="131" t="s">
        <v>1381</v>
      </c>
      <c r="F3" s="131" t="s">
        <v>1101</v>
      </c>
      <c r="G3" s="131" t="s">
        <v>1381</v>
      </c>
      <c r="H3" s="131" t="s">
        <v>1101</v>
      </c>
      <c r="I3" s="131" t="s">
        <v>1381</v>
      </c>
      <c r="J3" s="131" t="s">
        <v>1101</v>
      </c>
      <c r="K3" s="131" t="s">
        <v>1381</v>
      </c>
      <c r="L3" s="131" t="s">
        <v>1101</v>
      </c>
      <c r="M3" s="131" t="s">
        <v>1381</v>
      </c>
      <c r="N3" s="130"/>
    </row>
    <row r="4" spans="1:14" x14ac:dyDescent="0.25">
      <c r="A4" s="132">
        <v>0</v>
      </c>
      <c r="B4" s="131">
        <v>6.95</v>
      </c>
      <c r="C4" s="131">
        <v>6.95</v>
      </c>
      <c r="D4" s="131">
        <v>5.44</v>
      </c>
      <c r="E4" s="131">
        <v>5.44</v>
      </c>
      <c r="F4" s="133" t="s">
        <v>35</v>
      </c>
      <c r="G4" s="133" t="s">
        <v>35</v>
      </c>
      <c r="H4" s="133" t="s">
        <v>35</v>
      </c>
      <c r="I4" s="133" t="s">
        <v>35</v>
      </c>
      <c r="J4" s="133" t="s">
        <v>35</v>
      </c>
      <c r="K4" s="133" t="s">
        <v>35</v>
      </c>
      <c r="L4" s="133" t="s">
        <v>35</v>
      </c>
      <c r="M4" s="133" t="s">
        <v>35</v>
      </c>
      <c r="N4" s="133" t="s">
        <v>35</v>
      </c>
    </row>
    <row r="5" spans="1:14" x14ac:dyDescent="0.25">
      <c r="A5" s="132">
        <v>1</v>
      </c>
      <c r="B5" s="131">
        <v>7.22</v>
      </c>
      <c r="C5" s="131">
        <v>7.22</v>
      </c>
      <c r="D5" s="131">
        <v>5.72</v>
      </c>
      <c r="E5" s="131">
        <v>5.72</v>
      </c>
      <c r="F5" s="133" t="s">
        <v>35</v>
      </c>
      <c r="G5" s="133" t="s">
        <v>35</v>
      </c>
      <c r="H5" s="133" t="s">
        <v>35</v>
      </c>
      <c r="I5" s="133" t="s">
        <v>35</v>
      </c>
      <c r="J5" s="133" t="s">
        <v>35</v>
      </c>
      <c r="K5" s="133" t="s">
        <v>35</v>
      </c>
      <c r="L5" s="133" t="s">
        <v>35</v>
      </c>
      <c r="M5" s="133" t="s">
        <v>35</v>
      </c>
      <c r="N5" s="133" t="s">
        <v>35</v>
      </c>
    </row>
    <row r="6" spans="1:14" x14ac:dyDescent="0.25">
      <c r="A6" s="132">
        <v>2</v>
      </c>
      <c r="B6" s="131">
        <v>7.55</v>
      </c>
      <c r="C6" s="131">
        <v>7.55</v>
      </c>
      <c r="D6" s="131">
        <v>6.03</v>
      </c>
      <c r="E6" s="131">
        <v>6.03</v>
      </c>
      <c r="F6" s="133" t="s">
        <v>35</v>
      </c>
      <c r="G6" s="133" t="s">
        <v>35</v>
      </c>
      <c r="H6" s="133" t="s">
        <v>35</v>
      </c>
      <c r="I6" s="133" t="s">
        <v>35</v>
      </c>
      <c r="J6" s="133" t="s">
        <v>35</v>
      </c>
      <c r="K6" s="133" t="s">
        <v>35</v>
      </c>
      <c r="L6" s="133" t="s">
        <v>35</v>
      </c>
      <c r="M6" s="133" t="s">
        <v>35</v>
      </c>
      <c r="N6" s="133" t="s">
        <v>35</v>
      </c>
    </row>
    <row r="7" spans="1:14" x14ac:dyDescent="0.25">
      <c r="A7" s="132">
        <v>3</v>
      </c>
      <c r="B7" s="131">
        <v>7.9</v>
      </c>
      <c r="C7" s="131">
        <v>7.9</v>
      </c>
      <c r="D7" s="131">
        <v>6.35</v>
      </c>
      <c r="E7" s="131">
        <v>6.35</v>
      </c>
      <c r="F7" s="133" t="s">
        <v>35</v>
      </c>
      <c r="G7" s="133" t="s">
        <v>35</v>
      </c>
      <c r="H7" s="133" t="s">
        <v>35</v>
      </c>
      <c r="I7" s="133" t="s">
        <v>35</v>
      </c>
      <c r="J7" s="133" t="s">
        <v>35</v>
      </c>
      <c r="K7" s="133" t="s">
        <v>35</v>
      </c>
      <c r="L7" s="133" t="s">
        <v>35</v>
      </c>
      <c r="M7" s="133" t="s">
        <v>35</v>
      </c>
      <c r="N7" s="133" t="s">
        <v>35</v>
      </c>
    </row>
    <row r="8" spans="1:14" x14ac:dyDescent="0.25">
      <c r="A8" s="132">
        <v>4</v>
      </c>
      <c r="B8" s="131">
        <v>8.2899999999999991</v>
      </c>
      <c r="C8" s="131">
        <v>8.2899999999999991</v>
      </c>
      <c r="D8" s="131">
        <v>6.68</v>
      </c>
      <c r="E8" s="131">
        <v>6.68</v>
      </c>
      <c r="F8" s="133" t="s">
        <v>35</v>
      </c>
      <c r="G8" s="133" t="s">
        <v>35</v>
      </c>
      <c r="H8" s="133" t="s">
        <v>35</v>
      </c>
      <c r="I8" s="133" t="s">
        <v>35</v>
      </c>
      <c r="J8" s="133" t="s">
        <v>35</v>
      </c>
      <c r="K8" s="133" t="s">
        <v>35</v>
      </c>
      <c r="L8" s="133" t="s">
        <v>35</v>
      </c>
      <c r="M8" s="133" t="s">
        <v>35</v>
      </c>
      <c r="N8" s="133" t="s">
        <v>35</v>
      </c>
    </row>
    <row r="9" spans="1:14" x14ac:dyDescent="0.25">
      <c r="A9" s="132">
        <v>5</v>
      </c>
      <c r="B9" s="131">
        <v>8.69</v>
      </c>
      <c r="C9" s="131">
        <v>8.69</v>
      </c>
      <c r="D9" s="131">
        <v>7.03</v>
      </c>
      <c r="E9" s="131">
        <v>7.03</v>
      </c>
      <c r="F9" s="133" t="s">
        <v>35</v>
      </c>
      <c r="G9" s="133" t="s">
        <v>35</v>
      </c>
      <c r="H9" s="133" t="s">
        <v>35</v>
      </c>
      <c r="I9" s="133" t="s">
        <v>35</v>
      </c>
      <c r="J9" s="133" t="s">
        <v>35</v>
      </c>
      <c r="K9" s="133" t="s">
        <v>35</v>
      </c>
      <c r="L9" s="133" t="s">
        <v>35</v>
      </c>
      <c r="M9" s="133" t="s">
        <v>35</v>
      </c>
      <c r="N9" s="133" t="s">
        <v>35</v>
      </c>
    </row>
    <row r="10" spans="1:14" x14ac:dyDescent="0.25">
      <c r="A10" s="132">
        <v>6</v>
      </c>
      <c r="B10" s="131">
        <v>9.11</v>
      </c>
      <c r="C10" s="131">
        <v>9.11</v>
      </c>
      <c r="D10" s="131">
        <v>7.39</v>
      </c>
      <c r="E10" s="131">
        <v>7.39</v>
      </c>
      <c r="F10" s="133" t="s">
        <v>35</v>
      </c>
      <c r="G10" s="133" t="s">
        <v>35</v>
      </c>
      <c r="H10" s="133" t="s">
        <v>35</v>
      </c>
      <c r="I10" s="133" t="s">
        <v>35</v>
      </c>
      <c r="J10" s="133" t="s">
        <v>35</v>
      </c>
      <c r="K10" s="133" t="s">
        <v>35</v>
      </c>
      <c r="L10" s="133" t="s">
        <v>35</v>
      </c>
      <c r="M10" s="133" t="s">
        <v>35</v>
      </c>
      <c r="N10" s="133" t="s">
        <v>35</v>
      </c>
    </row>
    <row r="11" spans="1:14" x14ac:dyDescent="0.25">
      <c r="A11" s="132">
        <v>7</v>
      </c>
      <c r="B11" s="131">
        <v>9.5399999999999991</v>
      </c>
      <c r="C11" s="131">
        <v>9.5399999999999991</v>
      </c>
      <c r="D11" s="131">
        <v>7.77</v>
      </c>
      <c r="E11" s="131">
        <v>7.77</v>
      </c>
      <c r="F11" s="133" t="s">
        <v>35</v>
      </c>
      <c r="G11" s="133" t="s">
        <v>35</v>
      </c>
      <c r="H11" s="133" t="s">
        <v>35</v>
      </c>
      <c r="I11" s="133" t="s">
        <v>35</v>
      </c>
      <c r="J11" s="133" t="s">
        <v>35</v>
      </c>
      <c r="K11" s="133" t="s">
        <v>35</v>
      </c>
      <c r="L11" s="133" t="s">
        <v>35</v>
      </c>
      <c r="M11" s="133" t="s">
        <v>35</v>
      </c>
      <c r="N11" s="133" t="s">
        <v>35</v>
      </c>
    </row>
    <row r="12" spans="1:14" x14ac:dyDescent="0.25">
      <c r="A12" s="132">
        <v>8</v>
      </c>
      <c r="B12" s="131">
        <v>10</v>
      </c>
      <c r="C12" s="131">
        <v>10</v>
      </c>
      <c r="D12" s="131">
        <v>8.15</v>
      </c>
      <c r="E12" s="131">
        <v>8.15</v>
      </c>
      <c r="F12" s="133" t="s">
        <v>35</v>
      </c>
      <c r="G12" s="133" t="s">
        <v>35</v>
      </c>
      <c r="H12" s="133" t="s">
        <v>35</v>
      </c>
      <c r="I12" s="133" t="s">
        <v>35</v>
      </c>
      <c r="J12" s="133" t="s">
        <v>35</v>
      </c>
      <c r="K12" s="133" t="s">
        <v>35</v>
      </c>
      <c r="L12" s="133" t="s">
        <v>35</v>
      </c>
      <c r="M12" s="133" t="s">
        <v>35</v>
      </c>
      <c r="N12" s="133" t="s">
        <v>35</v>
      </c>
    </row>
    <row r="13" spans="1:14" x14ac:dyDescent="0.25">
      <c r="A13" s="132">
        <v>9</v>
      </c>
      <c r="B13" s="131">
        <v>10.47</v>
      </c>
      <c r="C13" s="131">
        <v>10.47</v>
      </c>
      <c r="D13" s="131">
        <v>8.5500000000000007</v>
      </c>
      <c r="E13" s="131">
        <v>8.5500000000000007</v>
      </c>
      <c r="F13" s="133" t="s">
        <v>35</v>
      </c>
      <c r="G13" s="133" t="s">
        <v>35</v>
      </c>
      <c r="H13" s="133" t="s">
        <v>35</v>
      </c>
      <c r="I13" s="133" t="s">
        <v>35</v>
      </c>
      <c r="J13" s="133" t="s">
        <v>35</v>
      </c>
      <c r="K13" s="133" t="s">
        <v>35</v>
      </c>
      <c r="L13" s="133" t="s">
        <v>35</v>
      </c>
      <c r="M13" s="133" t="s">
        <v>35</v>
      </c>
      <c r="N13" s="133" t="s">
        <v>35</v>
      </c>
    </row>
    <row r="14" spans="1:14" x14ac:dyDescent="0.25">
      <c r="A14" s="132">
        <v>10</v>
      </c>
      <c r="B14" s="131">
        <v>10.95</v>
      </c>
      <c r="C14" s="131">
        <v>10.95</v>
      </c>
      <c r="D14" s="131">
        <v>8.9600000000000009</v>
      </c>
      <c r="E14" s="131">
        <v>8.9600000000000009</v>
      </c>
      <c r="F14" s="133" t="s">
        <v>35</v>
      </c>
      <c r="G14" s="133" t="s">
        <v>35</v>
      </c>
      <c r="H14" s="133" t="s">
        <v>35</v>
      </c>
      <c r="I14" s="133" t="s">
        <v>35</v>
      </c>
      <c r="J14" s="133" t="s">
        <v>35</v>
      </c>
      <c r="K14" s="133" t="s">
        <v>35</v>
      </c>
      <c r="L14" s="133" t="s">
        <v>35</v>
      </c>
      <c r="M14" s="133" t="s">
        <v>35</v>
      </c>
      <c r="N14" s="133" t="s">
        <v>35</v>
      </c>
    </row>
    <row r="15" spans="1:14" x14ac:dyDescent="0.25">
      <c r="A15" s="132">
        <v>11</v>
      </c>
      <c r="B15" s="135">
        <v>11.46</v>
      </c>
      <c r="C15" s="135">
        <v>11.46</v>
      </c>
      <c r="D15" s="131">
        <v>9.25</v>
      </c>
      <c r="E15" s="131">
        <v>9.25</v>
      </c>
      <c r="F15" s="133" t="s">
        <v>35</v>
      </c>
      <c r="G15" s="133" t="s">
        <v>35</v>
      </c>
      <c r="H15" s="133" t="s">
        <v>35</v>
      </c>
      <c r="I15" s="133" t="s">
        <v>35</v>
      </c>
      <c r="J15" s="133" t="s">
        <v>35</v>
      </c>
      <c r="K15" s="133" t="s">
        <v>35</v>
      </c>
      <c r="L15" s="133" t="s">
        <v>35</v>
      </c>
      <c r="M15" s="133" t="s">
        <v>35</v>
      </c>
      <c r="N15" s="133" t="s">
        <v>35</v>
      </c>
    </row>
    <row r="16" spans="1:14" x14ac:dyDescent="0.25">
      <c r="A16" s="132">
        <v>12</v>
      </c>
      <c r="B16" s="135">
        <v>11.98</v>
      </c>
      <c r="C16" s="135">
        <v>11.98</v>
      </c>
      <c r="D16" s="131">
        <v>9.5</v>
      </c>
      <c r="E16" s="131">
        <v>9.5</v>
      </c>
      <c r="F16" s="133" t="s">
        <v>35</v>
      </c>
      <c r="G16" s="133" t="s">
        <v>35</v>
      </c>
      <c r="H16" s="133" t="s">
        <v>35</v>
      </c>
      <c r="I16" s="133" t="s">
        <v>35</v>
      </c>
      <c r="J16" s="133" t="s">
        <v>35</v>
      </c>
      <c r="K16" s="133" t="s">
        <v>35</v>
      </c>
      <c r="L16" s="133" t="s">
        <v>35</v>
      </c>
      <c r="M16" s="133" t="s">
        <v>35</v>
      </c>
      <c r="N16" s="133" t="s">
        <v>35</v>
      </c>
    </row>
    <row r="17" spans="1:14" x14ac:dyDescent="0.25">
      <c r="A17" s="132">
        <v>13</v>
      </c>
      <c r="B17" s="135">
        <v>12.48</v>
      </c>
      <c r="C17" s="135">
        <v>12.48</v>
      </c>
      <c r="D17" s="131">
        <v>9.73</v>
      </c>
      <c r="E17" s="131">
        <v>9.73</v>
      </c>
      <c r="F17" s="133" t="s">
        <v>35</v>
      </c>
      <c r="G17" s="133" t="s">
        <v>35</v>
      </c>
      <c r="H17" s="133" t="s">
        <v>35</v>
      </c>
      <c r="I17" s="133" t="s">
        <v>35</v>
      </c>
      <c r="J17" s="133" t="s">
        <v>35</v>
      </c>
      <c r="K17" s="133" t="s">
        <v>35</v>
      </c>
      <c r="L17" s="133" t="s">
        <v>35</v>
      </c>
      <c r="M17" s="133" t="s">
        <v>35</v>
      </c>
      <c r="N17" s="133" t="s">
        <v>35</v>
      </c>
    </row>
    <row r="18" spans="1:14" x14ac:dyDescent="0.25">
      <c r="A18" s="132">
        <v>14</v>
      </c>
      <c r="B18" s="135">
        <v>12.67</v>
      </c>
      <c r="C18" s="135">
        <v>12.67</v>
      </c>
      <c r="D18" s="131">
        <v>9.9600000000000009</v>
      </c>
      <c r="E18" s="131">
        <v>9.9600000000000009</v>
      </c>
      <c r="F18" s="133" t="s">
        <v>35</v>
      </c>
      <c r="G18" s="133" t="s">
        <v>35</v>
      </c>
      <c r="H18" s="133" t="s">
        <v>35</v>
      </c>
      <c r="I18" s="133" t="s">
        <v>35</v>
      </c>
      <c r="J18" s="133" t="s">
        <v>35</v>
      </c>
      <c r="K18" s="133" t="s">
        <v>35</v>
      </c>
      <c r="L18" s="133" t="s">
        <v>35</v>
      </c>
      <c r="M18" s="133" t="s">
        <v>35</v>
      </c>
      <c r="N18" s="133" t="s">
        <v>35</v>
      </c>
    </row>
    <row r="19" spans="1:14" x14ac:dyDescent="0.25">
      <c r="A19" s="132">
        <v>15</v>
      </c>
      <c r="B19" s="131">
        <v>14.38</v>
      </c>
      <c r="C19" s="131">
        <v>12.85</v>
      </c>
      <c r="D19" s="131">
        <v>13.24</v>
      </c>
      <c r="E19" s="131">
        <v>10.19</v>
      </c>
      <c r="F19" s="133" t="s">
        <v>35</v>
      </c>
      <c r="G19" s="133" t="s">
        <v>35</v>
      </c>
      <c r="H19" s="133" t="s">
        <v>35</v>
      </c>
      <c r="I19" s="133" t="s">
        <v>35</v>
      </c>
      <c r="J19" s="133" t="s">
        <v>35</v>
      </c>
      <c r="K19" s="133" t="s">
        <v>35</v>
      </c>
      <c r="L19" s="133" t="s">
        <v>35</v>
      </c>
      <c r="M19" s="133" t="s">
        <v>35</v>
      </c>
      <c r="N19" s="133" t="s">
        <v>35</v>
      </c>
    </row>
    <row r="20" spans="1:14" x14ac:dyDescent="0.25">
      <c r="A20" s="132">
        <v>16</v>
      </c>
      <c r="B20" s="131">
        <v>14.51</v>
      </c>
      <c r="C20" s="131">
        <v>13.03</v>
      </c>
      <c r="D20" s="131">
        <v>13.37</v>
      </c>
      <c r="E20" s="131">
        <v>10.42</v>
      </c>
      <c r="F20" s="133" t="s">
        <v>35</v>
      </c>
      <c r="G20" s="133" t="s">
        <v>35</v>
      </c>
      <c r="H20" s="133" t="s">
        <v>35</v>
      </c>
      <c r="I20" s="133" t="s">
        <v>35</v>
      </c>
      <c r="J20" s="133" t="s">
        <v>35</v>
      </c>
      <c r="K20" s="133" t="s">
        <v>35</v>
      </c>
      <c r="L20" s="133" t="s">
        <v>35</v>
      </c>
      <c r="M20" s="133" t="s">
        <v>35</v>
      </c>
      <c r="N20" s="133" t="s">
        <v>35</v>
      </c>
    </row>
    <row r="21" spans="1:14" x14ac:dyDescent="0.25">
      <c r="A21" s="132">
        <v>17</v>
      </c>
      <c r="B21" s="131">
        <v>14.64</v>
      </c>
      <c r="C21" s="131">
        <v>13.21</v>
      </c>
      <c r="D21" s="131">
        <v>13.51</v>
      </c>
      <c r="E21" s="131">
        <v>10.65</v>
      </c>
      <c r="F21" s="133" t="s">
        <v>35</v>
      </c>
      <c r="G21" s="133" t="s">
        <v>35</v>
      </c>
      <c r="H21" s="133" t="s">
        <v>35</v>
      </c>
      <c r="I21" s="133" t="s">
        <v>35</v>
      </c>
      <c r="J21" s="133" t="s">
        <v>35</v>
      </c>
      <c r="K21" s="133" t="s">
        <v>35</v>
      </c>
      <c r="L21" s="133" t="s">
        <v>35</v>
      </c>
      <c r="M21" s="133" t="s">
        <v>35</v>
      </c>
      <c r="N21" s="133" t="s">
        <v>35</v>
      </c>
    </row>
    <row r="22" spans="1:14" x14ac:dyDescent="0.25">
      <c r="A22" s="132">
        <v>18</v>
      </c>
      <c r="B22" s="131">
        <v>14.77</v>
      </c>
      <c r="C22" s="131">
        <v>13.4</v>
      </c>
      <c r="D22" s="131">
        <v>13.64</v>
      </c>
      <c r="E22" s="131">
        <v>10.87</v>
      </c>
      <c r="F22" s="133" t="s">
        <v>35</v>
      </c>
      <c r="G22" s="133" t="s">
        <v>35</v>
      </c>
      <c r="H22" s="133" t="s">
        <v>35</v>
      </c>
      <c r="I22" s="133" t="s">
        <v>35</v>
      </c>
      <c r="J22" s="133" t="s">
        <v>35</v>
      </c>
      <c r="K22" s="133" t="s">
        <v>35</v>
      </c>
      <c r="L22" s="133" t="s">
        <v>35</v>
      </c>
      <c r="M22" s="133" t="s">
        <v>35</v>
      </c>
      <c r="N22" s="133" t="s">
        <v>35</v>
      </c>
    </row>
    <row r="23" spans="1:14" x14ac:dyDescent="0.25">
      <c r="A23" s="132">
        <v>19</v>
      </c>
      <c r="B23" s="131">
        <v>14.9</v>
      </c>
      <c r="C23" s="131">
        <v>13.58</v>
      </c>
      <c r="D23" s="131">
        <v>13.77</v>
      </c>
      <c r="E23" s="131">
        <v>11.12</v>
      </c>
      <c r="F23" s="133" t="s">
        <v>35</v>
      </c>
      <c r="G23" s="133" t="s">
        <v>35</v>
      </c>
      <c r="H23" s="133" t="s">
        <v>35</v>
      </c>
      <c r="I23" s="133" t="s">
        <v>35</v>
      </c>
      <c r="J23" s="133" t="s">
        <v>35</v>
      </c>
      <c r="K23" s="133" t="s">
        <v>35</v>
      </c>
      <c r="L23" s="133" t="s">
        <v>35</v>
      </c>
      <c r="M23" s="133" t="s">
        <v>35</v>
      </c>
      <c r="N23" s="133" t="s">
        <v>35</v>
      </c>
    </row>
    <row r="24" spans="1:14" x14ac:dyDescent="0.25">
      <c r="A24" s="132">
        <v>20</v>
      </c>
      <c r="B24" s="131">
        <v>15.03</v>
      </c>
      <c r="C24" s="131">
        <v>13.76</v>
      </c>
      <c r="D24" s="131">
        <v>13.9</v>
      </c>
      <c r="E24" s="131">
        <v>11.42</v>
      </c>
      <c r="F24" s="133" t="s">
        <v>35</v>
      </c>
      <c r="G24" s="133" t="s">
        <v>35</v>
      </c>
      <c r="H24" s="133" t="s">
        <v>35</v>
      </c>
      <c r="I24" s="133" t="s">
        <v>35</v>
      </c>
      <c r="J24" s="133" t="s">
        <v>35</v>
      </c>
      <c r="K24" s="133" t="s">
        <v>35</v>
      </c>
      <c r="L24" s="133" t="s">
        <v>35</v>
      </c>
      <c r="M24" s="133" t="s">
        <v>35</v>
      </c>
      <c r="N24" s="133" t="s">
        <v>35</v>
      </c>
    </row>
    <row r="25" spans="1:14" x14ac:dyDescent="0.25">
      <c r="A25" s="132">
        <v>21</v>
      </c>
      <c r="B25" s="131">
        <v>15.15</v>
      </c>
      <c r="C25" s="131">
        <v>13.94</v>
      </c>
      <c r="D25" s="131">
        <v>14.01</v>
      </c>
      <c r="E25" s="131">
        <v>12.01</v>
      </c>
      <c r="F25" s="133" t="s">
        <v>35</v>
      </c>
      <c r="G25" s="133" t="s">
        <v>35</v>
      </c>
      <c r="H25" s="133" t="s">
        <v>35</v>
      </c>
      <c r="I25" s="133" t="s">
        <v>35</v>
      </c>
      <c r="J25" s="133" t="s">
        <v>35</v>
      </c>
      <c r="K25" s="133" t="s">
        <v>35</v>
      </c>
      <c r="L25" s="133" t="s">
        <v>35</v>
      </c>
      <c r="M25" s="133" t="s">
        <v>35</v>
      </c>
      <c r="N25" s="133" t="s">
        <v>35</v>
      </c>
    </row>
    <row r="26" spans="1:14" x14ac:dyDescent="0.25">
      <c r="A26" s="132">
        <v>22</v>
      </c>
      <c r="B26" s="131">
        <v>15.28</v>
      </c>
      <c r="C26" s="131">
        <v>14.12</v>
      </c>
      <c r="D26" s="131">
        <v>14.1</v>
      </c>
      <c r="E26" s="131">
        <v>12.63</v>
      </c>
      <c r="F26" s="133" t="s">
        <v>35</v>
      </c>
      <c r="G26" s="133" t="s">
        <v>35</v>
      </c>
      <c r="H26" s="133" t="s">
        <v>35</v>
      </c>
      <c r="I26" s="133" t="s">
        <v>35</v>
      </c>
      <c r="J26" s="133" t="s">
        <v>35</v>
      </c>
      <c r="K26" s="133" t="s">
        <v>35</v>
      </c>
      <c r="L26" s="133" t="s">
        <v>35</v>
      </c>
      <c r="M26" s="133" t="s">
        <v>35</v>
      </c>
      <c r="N26" s="133" t="s">
        <v>35</v>
      </c>
    </row>
    <row r="27" spans="1:14" x14ac:dyDescent="0.25">
      <c r="A27" s="132">
        <v>23</v>
      </c>
      <c r="B27" s="131">
        <v>15.41</v>
      </c>
      <c r="C27" s="131">
        <v>14.3</v>
      </c>
      <c r="D27" s="131">
        <v>14.2</v>
      </c>
      <c r="E27" s="131">
        <v>13.14</v>
      </c>
      <c r="F27" s="133" t="s">
        <v>35</v>
      </c>
      <c r="G27" s="133" t="s">
        <v>35</v>
      </c>
      <c r="H27" s="133" t="s">
        <v>35</v>
      </c>
      <c r="I27" s="133" t="s">
        <v>35</v>
      </c>
      <c r="J27" s="133" t="s">
        <v>35</v>
      </c>
      <c r="K27" s="133" t="s">
        <v>35</v>
      </c>
      <c r="L27" s="133" t="s">
        <v>35</v>
      </c>
      <c r="M27" s="133" t="s">
        <v>35</v>
      </c>
      <c r="N27" s="133" t="s">
        <v>35</v>
      </c>
    </row>
    <row r="28" spans="1:14" x14ac:dyDescent="0.25">
      <c r="A28" s="132">
        <v>24</v>
      </c>
      <c r="B28" s="131">
        <v>15.54</v>
      </c>
      <c r="C28" s="131">
        <v>14.48</v>
      </c>
      <c r="D28" s="131">
        <v>14.34</v>
      </c>
      <c r="E28" s="131">
        <v>13.28</v>
      </c>
      <c r="F28" s="133" t="s">
        <v>35</v>
      </c>
      <c r="G28" s="133" t="s">
        <v>35</v>
      </c>
      <c r="H28" s="133" t="s">
        <v>35</v>
      </c>
      <c r="I28" s="133" t="s">
        <v>35</v>
      </c>
      <c r="J28" s="133" t="s">
        <v>35</v>
      </c>
      <c r="K28" s="133" t="s">
        <v>35</v>
      </c>
      <c r="L28" s="133" t="s">
        <v>35</v>
      </c>
      <c r="M28" s="133" t="s">
        <v>35</v>
      </c>
      <c r="N28" s="133" t="s">
        <v>35</v>
      </c>
    </row>
    <row r="29" spans="1:14" x14ac:dyDescent="0.25">
      <c r="A29" s="132">
        <v>25</v>
      </c>
      <c r="B29" s="131">
        <v>15.67</v>
      </c>
      <c r="C29" s="131">
        <v>14.66</v>
      </c>
      <c r="D29" s="131">
        <v>14.55</v>
      </c>
      <c r="E29" s="131">
        <v>13.42</v>
      </c>
      <c r="F29" s="133" t="s">
        <v>35</v>
      </c>
      <c r="G29" s="133" t="s">
        <v>35</v>
      </c>
      <c r="H29" s="133" t="s">
        <v>35</v>
      </c>
      <c r="I29" s="133" t="s">
        <v>35</v>
      </c>
      <c r="J29" s="133" t="s">
        <v>35</v>
      </c>
      <c r="K29" s="133" t="s">
        <v>35</v>
      </c>
      <c r="L29" s="133" t="s">
        <v>35</v>
      </c>
      <c r="M29" s="133" t="s">
        <v>35</v>
      </c>
      <c r="N29" s="133" t="s">
        <v>35</v>
      </c>
    </row>
    <row r="30" spans="1:14" x14ac:dyDescent="0.25">
      <c r="A30" s="132">
        <v>26</v>
      </c>
      <c r="B30" s="131">
        <v>16.07</v>
      </c>
      <c r="C30" s="131">
        <v>14.82</v>
      </c>
      <c r="D30" s="131">
        <v>14.85</v>
      </c>
      <c r="E30" s="131">
        <v>13.54</v>
      </c>
      <c r="F30" s="133" t="s">
        <v>35</v>
      </c>
      <c r="G30" s="133" t="s">
        <v>35</v>
      </c>
      <c r="H30" s="133" t="s">
        <v>35</v>
      </c>
      <c r="I30" s="133" t="s">
        <v>35</v>
      </c>
      <c r="J30" s="133" t="s">
        <v>35</v>
      </c>
      <c r="K30" s="133" t="s">
        <v>35</v>
      </c>
      <c r="L30" s="133" t="s">
        <v>35</v>
      </c>
      <c r="M30" s="133" t="s">
        <v>35</v>
      </c>
      <c r="N30" s="133" t="s">
        <v>35</v>
      </c>
    </row>
    <row r="31" spans="1:14" x14ac:dyDescent="0.25">
      <c r="A31" s="132">
        <v>27</v>
      </c>
      <c r="B31" s="131">
        <v>16.53</v>
      </c>
      <c r="C31" s="131">
        <v>14.96</v>
      </c>
      <c r="D31" s="131">
        <v>15.2</v>
      </c>
      <c r="E31" s="131">
        <v>13.65</v>
      </c>
      <c r="F31" s="133" t="s">
        <v>35</v>
      </c>
      <c r="G31" s="133" t="s">
        <v>35</v>
      </c>
      <c r="H31" s="133" t="s">
        <v>35</v>
      </c>
      <c r="I31" s="133" t="s">
        <v>35</v>
      </c>
      <c r="J31" s="133" t="s">
        <v>35</v>
      </c>
      <c r="K31" s="133" t="s">
        <v>35</v>
      </c>
      <c r="L31" s="133" t="s">
        <v>35</v>
      </c>
      <c r="M31" s="133" t="s">
        <v>35</v>
      </c>
      <c r="N31" s="133" t="s">
        <v>35</v>
      </c>
    </row>
    <row r="32" spans="1:14" x14ac:dyDescent="0.25">
      <c r="A32" s="132">
        <v>28</v>
      </c>
      <c r="B32" s="131">
        <v>17.04</v>
      </c>
      <c r="C32" s="131">
        <v>15.11</v>
      </c>
      <c r="D32" s="131">
        <v>15.61</v>
      </c>
      <c r="E32" s="131">
        <v>13.76</v>
      </c>
      <c r="F32" s="133" t="s">
        <v>35</v>
      </c>
      <c r="G32" s="133" t="s">
        <v>35</v>
      </c>
      <c r="H32" s="133" t="s">
        <v>35</v>
      </c>
      <c r="I32" s="133" t="s">
        <v>35</v>
      </c>
      <c r="J32" s="133" t="s">
        <v>35</v>
      </c>
      <c r="K32" s="133" t="s">
        <v>35</v>
      </c>
      <c r="L32" s="133" t="s">
        <v>35</v>
      </c>
      <c r="M32" s="133" t="s">
        <v>35</v>
      </c>
      <c r="N32" s="133" t="s">
        <v>35</v>
      </c>
    </row>
    <row r="33" spans="1:14" x14ac:dyDescent="0.25">
      <c r="A33" s="132">
        <v>29</v>
      </c>
      <c r="B33" s="131">
        <v>17.559999999999999</v>
      </c>
      <c r="C33" s="131">
        <v>15.3</v>
      </c>
      <c r="D33" s="131">
        <v>16.04</v>
      </c>
      <c r="E33" s="131">
        <v>13.92</v>
      </c>
      <c r="F33" s="133" t="s">
        <v>35</v>
      </c>
      <c r="G33" s="133" t="s">
        <v>35</v>
      </c>
      <c r="H33" s="133" t="s">
        <v>35</v>
      </c>
      <c r="I33" s="133" t="s">
        <v>35</v>
      </c>
      <c r="J33" s="133" t="s">
        <v>35</v>
      </c>
      <c r="K33" s="133" t="s">
        <v>35</v>
      </c>
      <c r="L33" s="133" t="s">
        <v>35</v>
      </c>
      <c r="M33" s="133" t="s">
        <v>35</v>
      </c>
      <c r="N33" s="133" t="s">
        <v>35</v>
      </c>
    </row>
    <row r="34" spans="1:14" x14ac:dyDescent="0.25">
      <c r="A34" s="132">
        <v>30</v>
      </c>
      <c r="B34" s="131">
        <v>18.079999999999998</v>
      </c>
      <c r="C34" s="131">
        <v>15.56</v>
      </c>
      <c r="D34" s="131">
        <v>16.47</v>
      </c>
      <c r="E34" s="131">
        <v>14.13</v>
      </c>
      <c r="F34" s="133" t="s">
        <v>35</v>
      </c>
      <c r="G34" s="133" t="s">
        <v>35</v>
      </c>
      <c r="H34" s="133" t="s">
        <v>35</v>
      </c>
      <c r="I34" s="133" t="s">
        <v>35</v>
      </c>
      <c r="J34" s="133" t="s">
        <v>35</v>
      </c>
      <c r="K34" s="133" t="s">
        <v>35</v>
      </c>
      <c r="L34" s="133" t="s">
        <v>35</v>
      </c>
      <c r="M34" s="133" t="s">
        <v>35</v>
      </c>
      <c r="N34" s="133" t="s">
        <v>35</v>
      </c>
    </row>
    <row r="35" spans="1:14" x14ac:dyDescent="0.25">
      <c r="A35" s="132">
        <v>31</v>
      </c>
      <c r="B35" s="131">
        <v>18.59</v>
      </c>
      <c r="C35" s="131">
        <v>15.9</v>
      </c>
      <c r="D35" s="131">
        <v>16.899999999999999</v>
      </c>
      <c r="E35" s="131">
        <v>14.41</v>
      </c>
      <c r="F35" s="133" t="s">
        <v>35</v>
      </c>
      <c r="G35" s="133" t="s">
        <v>35</v>
      </c>
      <c r="H35" s="133" t="s">
        <v>35</v>
      </c>
      <c r="I35" s="133" t="s">
        <v>35</v>
      </c>
      <c r="J35" s="133" t="s">
        <v>35</v>
      </c>
      <c r="K35" s="133" t="s">
        <v>35</v>
      </c>
      <c r="L35" s="133" t="s">
        <v>35</v>
      </c>
      <c r="M35" s="133" t="s">
        <v>35</v>
      </c>
      <c r="N35" s="133" t="s">
        <v>35</v>
      </c>
    </row>
    <row r="36" spans="1:14" x14ac:dyDescent="0.25">
      <c r="A36" s="132">
        <v>32</v>
      </c>
      <c r="B36" s="131">
        <v>19.100000000000001</v>
      </c>
      <c r="C36" s="131">
        <v>16.3</v>
      </c>
      <c r="D36" s="131">
        <v>17.34</v>
      </c>
      <c r="E36" s="131">
        <v>14.75</v>
      </c>
      <c r="F36" s="133" t="s">
        <v>35</v>
      </c>
      <c r="G36" s="133" t="s">
        <v>35</v>
      </c>
      <c r="H36" s="133" t="s">
        <v>35</v>
      </c>
      <c r="I36" s="133" t="s">
        <v>35</v>
      </c>
      <c r="J36" s="133" t="s">
        <v>35</v>
      </c>
      <c r="K36" s="133" t="s">
        <v>35</v>
      </c>
      <c r="L36" s="133" t="s">
        <v>35</v>
      </c>
      <c r="M36" s="133" t="s">
        <v>35</v>
      </c>
      <c r="N36" s="133" t="s">
        <v>35</v>
      </c>
    </row>
    <row r="37" spans="1:14" x14ac:dyDescent="0.25">
      <c r="A37" s="132">
        <v>33</v>
      </c>
      <c r="B37" s="131">
        <v>19.63</v>
      </c>
      <c r="C37" s="131">
        <v>16.739999999999998</v>
      </c>
      <c r="D37" s="131">
        <v>17.809999999999999</v>
      </c>
      <c r="E37" s="131">
        <v>15.12</v>
      </c>
      <c r="F37" s="133" t="s">
        <v>35</v>
      </c>
      <c r="G37" s="133" t="s">
        <v>35</v>
      </c>
      <c r="H37" s="133" t="s">
        <v>35</v>
      </c>
      <c r="I37" s="133" t="s">
        <v>35</v>
      </c>
      <c r="J37" s="133" t="s">
        <v>35</v>
      </c>
      <c r="K37" s="133" t="s">
        <v>35</v>
      </c>
      <c r="L37" s="133" t="s">
        <v>35</v>
      </c>
      <c r="M37" s="133" t="s">
        <v>35</v>
      </c>
      <c r="N37" s="133" t="s">
        <v>35</v>
      </c>
    </row>
    <row r="38" spans="1:14" x14ac:dyDescent="0.25">
      <c r="A38" s="132">
        <v>34</v>
      </c>
      <c r="B38" s="131">
        <v>20.2</v>
      </c>
      <c r="C38" s="131">
        <v>17.22</v>
      </c>
      <c r="D38" s="131">
        <v>18.309999999999999</v>
      </c>
      <c r="E38" s="131">
        <v>15.53</v>
      </c>
      <c r="F38" s="133" t="s">
        <v>35</v>
      </c>
      <c r="G38" s="133" t="s">
        <v>35</v>
      </c>
      <c r="H38" s="133" t="s">
        <v>35</v>
      </c>
      <c r="I38" s="133" t="s">
        <v>35</v>
      </c>
      <c r="J38" s="133" t="s">
        <v>35</v>
      </c>
      <c r="K38" s="133" t="s">
        <v>35</v>
      </c>
      <c r="L38" s="133" t="s">
        <v>35</v>
      </c>
      <c r="M38" s="133" t="s">
        <v>35</v>
      </c>
      <c r="N38" s="133" t="s">
        <v>35</v>
      </c>
    </row>
    <row r="39" spans="1:14" x14ac:dyDescent="0.25">
      <c r="A39" s="132">
        <v>35</v>
      </c>
      <c r="B39" s="131">
        <v>20.82</v>
      </c>
      <c r="C39" s="131">
        <v>17.73</v>
      </c>
      <c r="D39" s="131">
        <v>18.86</v>
      </c>
      <c r="E39" s="131">
        <v>15.96</v>
      </c>
      <c r="F39" s="133" t="s">
        <v>35</v>
      </c>
      <c r="G39" s="133" t="s">
        <v>35</v>
      </c>
      <c r="H39" s="133" t="s">
        <v>35</v>
      </c>
      <c r="I39" s="133" t="s">
        <v>35</v>
      </c>
      <c r="J39" s="133" t="s">
        <v>35</v>
      </c>
      <c r="K39" s="133" t="s">
        <v>35</v>
      </c>
      <c r="L39" s="133" t="s">
        <v>35</v>
      </c>
      <c r="M39" s="133" t="s">
        <v>35</v>
      </c>
      <c r="N39" s="133" t="s">
        <v>35</v>
      </c>
    </row>
    <row r="40" spans="1:14" x14ac:dyDescent="0.25">
      <c r="A40" s="132">
        <v>36</v>
      </c>
      <c r="B40" s="131">
        <v>21.49</v>
      </c>
      <c r="C40" s="131">
        <v>18.25</v>
      </c>
      <c r="D40" s="131">
        <v>19.440000000000001</v>
      </c>
      <c r="E40" s="131">
        <v>16.399999999999999</v>
      </c>
      <c r="F40" s="133" t="s">
        <v>35</v>
      </c>
      <c r="G40" s="133" t="s">
        <v>35</v>
      </c>
      <c r="H40" s="133" t="s">
        <v>35</v>
      </c>
      <c r="I40" s="133" t="s">
        <v>35</v>
      </c>
      <c r="J40" s="133" t="s">
        <v>35</v>
      </c>
      <c r="K40" s="133" t="s">
        <v>35</v>
      </c>
      <c r="L40" s="133" t="s">
        <v>35</v>
      </c>
      <c r="M40" s="133" t="s">
        <v>35</v>
      </c>
      <c r="N40" s="133" t="s">
        <v>35</v>
      </c>
    </row>
    <row r="41" spans="1:14" x14ac:dyDescent="0.25">
      <c r="A41" s="132">
        <v>37</v>
      </c>
      <c r="B41" s="131">
        <v>22.19</v>
      </c>
      <c r="C41" s="131">
        <v>18.8</v>
      </c>
      <c r="D41" s="131">
        <v>20.05</v>
      </c>
      <c r="E41" s="131">
        <v>16.84</v>
      </c>
      <c r="F41" s="133" t="s">
        <v>35</v>
      </c>
      <c r="G41" s="133" t="s">
        <v>35</v>
      </c>
      <c r="H41" s="133" t="s">
        <v>35</v>
      </c>
      <c r="I41" s="133" t="s">
        <v>35</v>
      </c>
      <c r="J41" s="133" t="s">
        <v>35</v>
      </c>
      <c r="K41" s="133" t="s">
        <v>35</v>
      </c>
      <c r="L41" s="133" t="s">
        <v>35</v>
      </c>
      <c r="M41" s="133" t="s">
        <v>35</v>
      </c>
      <c r="N41" s="133" t="s">
        <v>35</v>
      </c>
    </row>
    <row r="42" spans="1:14" x14ac:dyDescent="0.25">
      <c r="A42" s="132">
        <v>38</v>
      </c>
      <c r="B42" s="131">
        <v>22.95</v>
      </c>
      <c r="C42" s="131">
        <v>19.38</v>
      </c>
      <c r="D42" s="131">
        <v>20.71</v>
      </c>
      <c r="E42" s="131">
        <v>17.329999999999998</v>
      </c>
      <c r="F42" s="133" t="s">
        <v>35</v>
      </c>
      <c r="G42" s="133" t="s">
        <v>35</v>
      </c>
      <c r="H42" s="133" t="s">
        <v>35</v>
      </c>
      <c r="I42" s="133" t="s">
        <v>35</v>
      </c>
      <c r="J42" s="133" t="s">
        <v>35</v>
      </c>
      <c r="K42" s="133" t="s">
        <v>35</v>
      </c>
      <c r="L42" s="133" t="s">
        <v>35</v>
      </c>
      <c r="M42" s="133" t="s">
        <v>35</v>
      </c>
      <c r="N42" s="133" t="s">
        <v>35</v>
      </c>
    </row>
    <row r="43" spans="1:14" x14ac:dyDescent="0.25">
      <c r="A43" s="132">
        <v>39</v>
      </c>
      <c r="B43" s="131">
        <v>23.76</v>
      </c>
      <c r="C43" s="131">
        <v>20.02</v>
      </c>
      <c r="D43" s="131">
        <v>21.44</v>
      </c>
      <c r="E43" s="131">
        <v>17.87</v>
      </c>
      <c r="F43" s="133" t="s">
        <v>35</v>
      </c>
      <c r="G43" s="133" t="s">
        <v>35</v>
      </c>
      <c r="H43" s="133" t="s">
        <v>35</v>
      </c>
      <c r="I43" s="133" t="s">
        <v>35</v>
      </c>
      <c r="J43" s="133" t="s">
        <v>35</v>
      </c>
      <c r="K43" s="133" t="s">
        <v>35</v>
      </c>
      <c r="L43" s="133" t="s">
        <v>35</v>
      </c>
      <c r="M43" s="133" t="s">
        <v>35</v>
      </c>
      <c r="N43" s="133" t="s">
        <v>35</v>
      </c>
    </row>
    <row r="44" spans="1:14" x14ac:dyDescent="0.25">
      <c r="A44" s="132">
        <v>40</v>
      </c>
      <c r="B44" s="131">
        <v>24.66</v>
      </c>
      <c r="C44" s="131">
        <v>20.73</v>
      </c>
      <c r="D44" s="131">
        <v>22.26</v>
      </c>
      <c r="E44" s="131">
        <v>18.48</v>
      </c>
      <c r="F44" s="131">
        <v>39.020000000000003</v>
      </c>
      <c r="G44" s="131">
        <v>31.31</v>
      </c>
      <c r="H44" s="131">
        <v>35.07</v>
      </c>
      <c r="I44" s="131">
        <v>28.13</v>
      </c>
      <c r="J44" s="131">
        <v>39.020000000000003</v>
      </c>
      <c r="K44" s="131">
        <v>31.31</v>
      </c>
      <c r="L44" s="131">
        <v>35.07</v>
      </c>
      <c r="M44" s="131">
        <v>28.13</v>
      </c>
      <c r="N44" s="133" t="s">
        <v>35</v>
      </c>
    </row>
    <row r="45" spans="1:14" x14ac:dyDescent="0.25">
      <c r="A45" s="132">
        <v>41</v>
      </c>
      <c r="B45" s="131">
        <v>25.65</v>
      </c>
      <c r="C45" s="131">
        <v>21.53</v>
      </c>
      <c r="D45" s="131">
        <v>23.2</v>
      </c>
      <c r="E45" s="131">
        <v>19.2</v>
      </c>
      <c r="F45" s="131">
        <v>40.74</v>
      </c>
      <c r="G45" s="131">
        <v>32.6</v>
      </c>
      <c r="H45" s="131">
        <v>36.880000000000003</v>
      </c>
      <c r="I45" s="131">
        <v>29.37</v>
      </c>
      <c r="J45" s="131">
        <v>40.74</v>
      </c>
      <c r="K45" s="131">
        <v>32.6</v>
      </c>
      <c r="L45" s="131">
        <v>36.880000000000003</v>
      </c>
      <c r="M45" s="131">
        <v>29.37</v>
      </c>
      <c r="N45" s="133" t="s">
        <v>35</v>
      </c>
    </row>
    <row r="46" spans="1:14" x14ac:dyDescent="0.25">
      <c r="A46" s="132">
        <v>42</v>
      </c>
      <c r="B46" s="131">
        <v>26.72</v>
      </c>
      <c r="C46" s="131">
        <v>22.41</v>
      </c>
      <c r="D46" s="131">
        <v>24.26</v>
      </c>
      <c r="E46" s="131">
        <v>20</v>
      </c>
      <c r="F46" s="131">
        <v>42.53</v>
      </c>
      <c r="G46" s="131">
        <v>33.92</v>
      </c>
      <c r="H46" s="131">
        <v>38.68</v>
      </c>
      <c r="I46" s="131">
        <v>30.61</v>
      </c>
      <c r="J46" s="131">
        <v>42.53</v>
      </c>
      <c r="K46" s="131">
        <v>33.92</v>
      </c>
      <c r="L46" s="131">
        <v>38.68</v>
      </c>
      <c r="M46" s="131">
        <v>30.61</v>
      </c>
      <c r="N46" s="133" t="s">
        <v>35</v>
      </c>
    </row>
    <row r="47" spans="1:14" x14ac:dyDescent="0.25">
      <c r="A47" s="132">
        <v>43</v>
      </c>
      <c r="B47" s="131">
        <v>27.86</v>
      </c>
      <c r="C47" s="131">
        <v>23.33</v>
      </c>
      <c r="D47" s="131">
        <v>25.37</v>
      </c>
      <c r="E47" s="131">
        <v>20.85</v>
      </c>
      <c r="F47" s="131">
        <v>44.37</v>
      </c>
      <c r="G47" s="131">
        <v>35.270000000000003</v>
      </c>
      <c r="H47" s="131">
        <v>40.49</v>
      </c>
      <c r="I47" s="131">
        <v>31.84</v>
      </c>
      <c r="J47" s="131">
        <v>44.37</v>
      </c>
      <c r="K47" s="131">
        <v>35.270000000000003</v>
      </c>
      <c r="L47" s="131">
        <v>40.49</v>
      </c>
      <c r="M47" s="131">
        <v>31.84</v>
      </c>
      <c r="N47" s="133" t="s">
        <v>35</v>
      </c>
    </row>
    <row r="48" spans="1:14" x14ac:dyDescent="0.25">
      <c r="A48" s="132">
        <v>44</v>
      </c>
      <c r="B48" s="131">
        <v>29.03</v>
      </c>
      <c r="C48" s="131">
        <v>24.29</v>
      </c>
      <c r="D48" s="131">
        <v>26.5</v>
      </c>
      <c r="E48" s="131">
        <v>21.71</v>
      </c>
      <c r="F48" s="131">
        <v>46.27</v>
      </c>
      <c r="G48" s="131">
        <v>36.659999999999997</v>
      </c>
      <c r="H48" s="131">
        <v>42.29</v>
      </c>
      <c r="I48" s="131">
        <v>33.06</v>
      </c>
      <c r="J48" s="131">
        <v>46.27</v>
      </c>
      <c r="K48" s="131">
        <v>36.659999999999997</v>
      </c>
      <c r="L48" s="131">
        <v>42.29</v>
      </c>
      <c r="M48" s="131">
        <v>33.06</v>
      </c>
      <c r="N48" s="133" t="s">
        <v>35</v>
      </c>
    </row>
    <row r="49" spans="1:14" x14ac:dyDescent="0.25">
      <c r="A49" s="132">
        <v>45</v>
      </c>
      <c r="B49" s="131">
        <v>30.22</v>
      </c>
      <c r="C49" s="131">
        <v>25.25</v>
      </c>
      <c r="D49" s="131">
        <v>27.6</v>
      </c>
      <c r="E49" s="131">
        <v>22.54</v>
      </c>
      <c r="F49" s="131">
        <v>48.23</v>
      </c>
      <c r="G49" s="131">
        <v>38.08</v>
      </c>
      <c r="H49" s="131">
        <v>44.1</v>
      </c>
      <c r="I49" s="131">
        <v>34.270000000000003</v>
      </c>
      <c r="J49" s="131">
        <v>48.23</v>
      </c>
      <c r="K49" s="131">
        <v>38.08</v>
      </c>
      <c r="L49" s="131">
        <v>44.1</v>
      </c>
      <c r="M49" s="131">
        <v>34.270000000000003</v>
      </c>
      <c r="N49" s="133" t="s">
        <v>35</v>
      </c>
    </row>
    <row r="50" spans="1:14" x14ac:dyDescent="0.25">
      <c r="A50" s="132">
        <v>46</v>
      </c>
      <c r="B50" s="131">
        <v>31.42</v>
      </c>
      <c r="C50" s="131">
        <v>26.2</v>
      </c>
      <c r="D50" s="131">
        <v>28.66</v>
      </c>
      <c r="E50" s="131">
        <v>23.32</v>
      </c>
      <c r="F50" s="131">
        <v>50.21</v>
      </c>
      <c r="G50" s="131">
        <v>39.51</v>
      </c>
      <c r="H50" s="131">
        <v>45.89</v>
      </c>
      <c r="I50" s="131">
        <v>35.46</v>
      </c>
      <c r="J50" s="131">
        <v>50.21</v>
      </c>
      <c r="K50" s="131">
        <v>39.51</v>
      </c>
      <c r="L50" s="131">
        <v>45.89</v>
      </c>
      <c r="M50" s="131">
        <v>35.46</v>
      </c>
      <c r="N50" s="133" t="s">
        <v>35</v>
      </c>
    </row>
    <row r="51" spans="1:14" x14ac:dyDescent="0.25">
      <c r="A51" s="132">
        <v>47</v>
      </c>
      <c r="B51" s="131">
        <v>32.630000000000003</v>
      </c>
      <c r="C51" s="131">
        <v>27.16</v>
      </c>
      <c r="D51" s="131">
        <v>29.71</v>
      </c>
      <c r="E51" s="131">
        <v>24.09</v>
      </c>
      <c r="F51" s="131">
        <v>52.22</v>
      </c>
      <c r="G51" s="131">
        <v>40.950000000000003</v>
      </c>
      <c r="H51" s="131">
        <v>47.65</v>
      </c>
      <c r="I51" s="131">
        <v>36.61</v>
      </c>
      <c r="J51" s="131">
        <v>52.22</v>
      </c>
      <c r="K51" s="131">
        <v>40.950000000000003</v>
      </c>
      <c r="L51" s="131">
        <v>47.65</v>
      </c>
      <c r="M51" s="131">
        <v>36.61</v>
      </c>
      <c r="N51" s="133" t="s">
        <v>35</v>
      </c>
    </row>
    <row r="52" spans="1:14" x14ac:dyDescent="0.25">
      <c r="A52" s="132">
        <v>48</v>
      </c>
      <c r="B52" s="131">
        <v>33.89</v>
      </c>
      <c r="C52" s="131">
        <v>28.14</v>
      </c>
      <c r="D52" s="131">
        <v>30.76</v>
      </c>
      <c r="E52" s="131">
        <v>24.86</v>
      </c>
      <c r="F52" s="131">
        <v>54.31</v>
      </c>
      <c r="G52" s="131">
        <v>42.43</v>
      </c>
      <c r="H52" s="131">
        <v>49.43</v>
      </c>
      <c r="I52" s="131">
        <v>37.770000000000003</v>
      </c>
      <c r="J52" s="131">
        <v>54.31</v>
      </c>
      <c r="K52" s="131">
        <v>42.43</v>
      </c>
      <c r="L52" s="131">
        <v>49.43</v>
      </c>
      <c r="M52" s="131">
        <v>37.770000000000003</v>
      </c>
      <c r="N52" s="133" t="s">
        <v>35</v>
      </c>
    </row>
    <row r="53" spans="1:14" x14ac:dyDescent="0.25">
      <c r="A53" s="132">
        <v>49</v>
      </c>
      <c r="B53" s="131">
        <v>35.200000000000003</v>
      </c>
      <c r="C53" s="131">
        <v>29.16</v>
      </c>
      <c r="D53" s="131">
        <v>31.83</v>
      </c>
      <c r="E53" s="131">
        <v>25.65</v>
      </c>
      <c r="F53" s="131">
        <v>56.52</v>
      </c>
      <c r="G53" s="131">
        <v>44</v>
      </c>
      <c r="H53" s="131">
        <v>51.25</v>
      </c>
      <c r="I53" s="131">
        <v>38.96</v>
      </c>
      <c r="J53" s="131">
        <v>56.52</v>
      </c>
      <c r="K53" s="131">
        <v>44</v>
      </c>
      <c r="L53" s="131">
        <v>51.25</v>
      </c>
      <c r="M53" s="131">
        <v>38.96</v>
      </c>
      <c r="N53" s="133" t="s">
        <v>35</v>
      </c>
    </row>
    <row r="54" spans="1:14" x14ac:dyDescent="0.25">
      <c r="A54" s="132">
        <v>50</v>
      </c>
      <c r="B54" s="131">
        <v>36.590000000000003</v>
      </c>
      <c r="C54" s="131">
        <v>30.25</v>
      </c>
      <c r="D54" s="131">
        <v>32.93</v>
      </c>
      <c r="E54" s="131">
        <v>26.46</v>
      </c>
      <c r="F54" s="131">
        <v>58.93</v>
      </c>
      <c r="G54" s="131">
        <v>45.68</v>
      </c>
      <c r="H54" s="131">
        <v>53.14</v>
      </c>
      <c r="I54" s="131">
        <v>40.200000000000003</v>
      </c>
      <c r="J54" s="131">
        <v>58.93</v>
      </c>
      <c r="K54" s="131">
        <v>45.68</v>
      </c>
      <c r="L54" s="131">
        <v>53.14</v>
      </c>
      <c r="M54" s="131">
        <v>40.200000000000003</v>
      </c>
      <c r="N54" s="133" t="s">
        <v>35</v>
      </c>
    </row>
    <row r="55" spans="1:14" x14ac:dyDescent="0.25">
      <c r="A55" s="132">
        <v>51</v>
      </c>
      <c r="B55" s="131">
        <v>38.020000000000003</v>
      </c>
      <c r="C55" s="131">
        <v>31.38</v>
      </c>
      <c r="D55" s="131">
        <v>34.049999999999997</v>
      </c>
      <c r="E55" s="131">
        <v>27.29</v>
      </c>
      <c r="F55" s="131">
        <v>61.52</v>
      </c>
      <c r="G55" s="131">
        <v>47.49</v>
      </c>
      <c r="H55" s="131">
        <v>55.12</v>
      </c>
      <c r="I55" s="131">
        <v>41.48</v>
      </c>
      <c r="J55" s="131">
        <v>61.52</v>
      </c>
      <c r="K55" s="131">
        <v>47.49</v>
      </c>
      <c r="L55" s="131">
        <v>55.12</v>
      </c>
      <c r="M55" s="131">
        <v>41.48</v>
      </c>
      <c r="N55" s="133" t="s">
        <v>35</v>
      </c>
    </row>
    <row r="56" spans="1:14" x14ac:dyDescent="0.25">
      <c r="A56" s="132">
        <v>52</v>
      </c>
      <c r="B56" s="131">
        <v>39.47</v>
      </c>
      <c r="C56" s="131">
        <v>32.54</v>
      </c>
      <c r="D56" s="131">
        <v>35.17</v>
      </c>
      <c r="E56" s="131">
        <v>28.11</v>
      </c>
      <c r="F56" s="131">
        <v>64.25</v>
      </c>
      <c r="G56" s="131">
        <v>49.39</v>
      </c>
      <c r="H56" s="131">
        <v>57.16</v>
      </c>
      <c r="I56" s="131">
        <v>42.77</v>
      </c>
      <c r="J56" s="131">
        <v>64.25</v>
      </c>
      <c r="K56" s="131">
        <v>49.39</v>
      </c>
      <c r="L56" s="131">
        <v>57.16</v>
      </c>
      <c r="M56" s="131">
        <v>42.77</v>
      </c>
      <c r="N56" s="133" t="s">
        <v>35</v>
      </c>
    </row>
    <row r="57" spans="1:14" x14ac:dyDescent="0.25">
      <c r="A57" s="132">
        <v>53</v>
      </c>
      <c r="B57" s="131">
        <v>41.01</v>
      </c>
      <c r="C57" s="131">
        <v>33.76</v>
      </c>
      <c r="D57" s="131">
        <v>36.32</v>
      </c>
      <c r="E57" s="131">
        <v>28.97</v>
      </c>
      <c r="F57" s="131">
        <v>67.13</v>
      </c>
      <c r="G57" s="131">
        <v>51.38</v>
      </c>
      <c r="H57" s="131">
        <v>59.25</v>
      </c>
      <c r="I57" s="131">
        <v>44.11</v>
      </c>
      <c r="J57" s="131">
        <v>67.13</v>
      </c>
      <c r="K57" s="131">
        <v>51.38</v>
      </c>
      <c r="L57" s="131">
        <v>59.25</v>
      </c>
      <c r="M57" s="131">
        <v>44.11</v>
      </c>
      <c r="N57" s="133" t="s">
        <v>35</v>
      </c>
    </row>
    <row r="58" spans="1:14" x14ac:dyDescent="0.25">
      <c r="A58" s="132">
        <v>54</v>
      </c>
      <c r="B58" s="131">
        <v>42.69</v>
      </c>
      <c r="C58" s="131">
        <v>35.06</v>
      </c>
      <c r="D58" s="131">
        <v>37.53</v>
      </c>
      <c r="E58" s="131">
        <v>29.88</v>
      </c>
      <c r="F58" s="131">
        <v>70.180000000000007</v>
      </c>
      <c r="G58" s="131">
        <v>53.46</v>
      </c>
      <c r="H58" s="131">
        <v>61.37</v>
      </c>
      <c r="I58" s="131">
        <v>45.51</v>
      </c>
      <c r="J58" s="131">
        <v>70.180000000000007</v>
      </c>
      <c r="K58" s="131">
        <v>53.46</v>
      </c>
      <c r="L58" s="131">
        <v>61.37</v>
      </c>
      <c r="M58" s="131">
        <v>45.51</v>
      </c>
      <c r="N58" s="133" t="s">
        <v>35</v>
      </c>
    </row>
    <row r="59" spans="1:14" x14ac:dyDescent="0.25">
      <c r="A59" s="132">
        <v>55</v>
      </c>
      <c r="B59" s="131">
        <v>44.56</v>
      </c>
      <c r="C59" s="131">
        <v>36.46</v>
      </c>
      <c r="D59" s="131">
        <v>38.83</v>
      </c>
      <c r="E59" s="131">
        <v>30.88</v>
      </c>
      <c r="F59" s="131">
        <v>73.41</v>
      </c>
      <c r="G59" s="131">
        <v>55.62</v>
      </c>
      <c r="H59" s="131">
        <v>63.53</v>
      </c>
      <c r="I59" s="131">
        <v>47.01</v>
      </c>
      <c r="J59" s="131">
        <v>73.41</v>
      </c>
      <c r="K59" s="131">
        <v>55.62</v>
      </c>
      <c r="L59" s="131">
        <v>63.53</v>
      </c>
      <c r="M59" s="131">
        <v>47.01</v>
      </c>
      <c r="N59" s="133" t="s">
        <v>35</v>
      </c>
    </row>
    <row r="60" spans="1:14" x14ac:dyDescent="0.25">
      <c r="A60" s="132">
        <v>56</v>
      </c>
      <c r="B60" s="131">
        <v>46.57</v>
      </c>
      <c r="C60" s="131">
        <v>37.909999999999997</v>
      </c>
      <c r="D60" s="131">
        <v>40.17</v>
      </c>
      <c r="E60" s="131">
        <v>31.92</v>
      </c>
      <c r="F60" s="131">
        <v>76.7</v>
      </c>
      <c r="G60" s="131">
        <v>57.77</v>
      </c>
      <c r="H60" s="131">
        <v>65.64</v>
      </c>
      <c r="I60" s="131">
        <v>48.56</v>
      </c>
      <c r="J60" s="131">
        <v>76.7</v>
      </c>
      <c r="K60" s="131">
        <v>57.77</v>
      </c>
      <c r="L60" s="131">
        <v>65.64</v>
      </c>
      <c r="M60" s="131">
        <v>48.56</v>
      </c>
      <c r="N60" s="133" t="s">
        <v>35</v>
      </c>
    </row>
    <row r="61" spans="1:14" x14ac:dyDescent="0.25">
      <c r="A61" s="132">
        <v>57</v>
      </c>
      <c r="B61" s="131">
        <v>48.69</v>
      </c>
      <c r="C61" s="131">
        <v>39.39</v>
      </c>
      <c r="D61" s="131">
        <v>41.53</v>
      </c>
      <c r="E61" s="131">
        <v>32.99</v>
      </c>
      <c r="F61" s="131">
        <v>80.040000000000006</v>
      </c>
      <c r="G61" s="131">
        <v>59.93</v>
      </c>
      <c r="H61" s="131">
        <v>67.7</v>
      </c>
      <c r="I61" s="131">
        <v>50.14</v>
      </c>
      <c r="J61" s="131">
        <v>80.040000000000006</v>
      </c>
      <c r="K61" s="131">
        <v>59.93</v>
      </c>
      <c r="L61" s="131">
        <v>67.7</v>
      </c>
      <c r="M61" s="131">
        <v>50.14</v>
      </c>
      <c r="N61" s="133" t="s">
        <v>35</v>
      </c>
    </row>
    <row r="62" spans="1:14" x14ac:dyDescent="0.25">
      <c r="A62" s="132">
        <v>58</v>
      </c>
      <c r="B62" s="131">
        <v>50.99</v>
      </c>
      <c r="C62" s="131">
        <v>40.98</v>
      </c>
      <c r="D62" s="131">
        <v>42.98</v>
      </c>
      <c r="E62" s="131">
        <v>34.14</v>
      </c>
      <c r="F62" s="131">
        <v>83.61</v>
      </c>
      <c r="G62" s="131">
        <v>62.21</v>
      </c>
      <c r="H62" s="131">
        <v>69.83</v>
      </c>
      <c r="I62" s="131">
        <v>51.82</v>
      </c>
      <c r="J62" s="131">
        <v>83.61</v>
      </c>
      <c r="K62" s="131">
        <v>62.21</v>
      </c>
      <c r="L62" s="131">
        <v>69.83</v>
      </c>
      <c r="M62" s="131">
        <v>51.82</v>
      </c>
      <c r="N62" s="133" t="s">
        <v>35</v>
      </c>
    </row>
    <row r="63" spans="1:14" x14ac:dyDescent="0.25">
      <c r="A63" s="132">
        <v>59</v>
      </c>
      <c r="B63" s="131">
        <v>53.57</v>
      </c>
      <c r="C63" s="131">
        <v>42.77</v>
      </c>
      <c r="D63" s="131">
        <v>44.59</v>
      </c>
      <c r="E63" s="131">
        <v>35.450000000000003</v>
      </c>
      <c r="F63" s="131">
        <v>87.57</v>
      </c>
      <c r="G63" s="131">
        <v>64.73</v>
      </c>
      <c r="H63" s="131">
        <v>72.16</v>
      </c>
      <c r="I63" s="131">
        <v>53.66</v>
      </c>
      <c r="J63" s="131">
        <v>87.57</v>
      </c>
      <c r="K63" s="131">
        <v>64.73</v>
      </c>
      <c r="L63" s="131">
        <v>72.16</v>
      </c>
      <c r="M63" s="131">
        <v>53.66</v>
      </c>
      <c r="N63" s="133" t="s">
        <v>35</v>
      </c>
    </row>
    <row r="64" spans="1:14" x14ac:dyDescent="0.25">
      <c r="A64" s="132">
        <v>60</v>
      </c>
      <c r="B64" s="131">
        <v>56.49</v>
      </c>
      <c r="C64" s="131">
        <v>44.83</v>
      </c>
      <c r="D64" s="131">
        <v>46.45</v>
      </c>
      <c r="E64" s="131">
        <v>36.979999999999997</v>
      </c>
      <c r="F64" s="131">
        <v>92.09</v>
      </c>
      <c r="G64" s="131">
        <v>67.61</v>
      </c>
      <c r="H64" s="131">
        <v>74.81</v>
      </c>
      <c r="I64" s="131">
        <v>55.71</v>
      </c>
      <c r="J64" s="131">
        <v>92.09</v>
      </c>
      <c r="K64" s="131">
        <v>67.61</v>
      </c>
      <c r="L64" s="131">
        <v>74.81</v>
      </c>
      <c r="M64" s="131">
        <v>55.71</v>
      </c>
      <c r="N64" s="133" t="s">
        <v>35</v>
      </c>
    </row>
    <row r="65" spans="1:14" x14ac:dyDescent="0.25">
      <c r="A65" s="132">
        <v>61</v>
      </c>
      <c r="B65" s="131">
        <v>59.71</v>
      </c>
      <c r="C65" s="131">
        <v>47.13</v>
      </c>
      <c r="D65" s="131">
        <v>48.56</v>
      </c>
      <c r="E65" s="131">
        <v>38.75</v>
      </c>
      <c r="F65" s="131">
        <v>97.1</v>
      </c>
      <c r="G65" s="131">
        <v>70.77</v>
      </c>
      <c r="H65" s="131">
        <v>77.680000000000007</v>
      </c>
      <c r="I65" s="131">
        <v>57.94</v>
      </c>
      <c r="J65" s="131">
        <v>97.1</v>
      </c>
      <c r="K65" s="131">
        <v>70.77</v>
      </c>
      <c r="L65" s="131">
        <v>77.680000000000007</v>
      </c>
      <c r="M65" s="131">
        <v>57.94</v>
      </c>
      <c r="N65" s="133" t="s">
        <v>35</v>
      </c>
    </row>
    <row r="66" spans="1:14" x14ac:dyDescent="0.25">
      <c r="A66" s="132">
        <v>62</v>
      </c>
      <c r="B66" s="131">
        <v>63.17</v>
      </c>
      <c r="C66" s="131">
        <v>49.61</v>
      </c>
      <c r="D66" s="131">
        <v>50.89</v>
      </c>
      <c r="E66" s="131">
        <v>40.71</v>
      </c>
      <c r="F66" s="131">
        <v>102.49</v>
      </c>
      <c r="G66" s="131">
        <v>74.14</v>
      </c>
      <c r="H66" s="131">
        <v>80.7</v>
      </c>
      <c r="I66" s="131">
        <v>60.3</v>
      </c>
      <c r="J66" s="131">
        <v>102.49</v>
      </c>
      <c r="K66" s="131">
        <v>74.14</v>
      </c>
      <c r="L66" s="131">
        <v>80.7</v>
      </c>
      <c r="M66" s="131">
        <v>60.3</v>
      </c>
      <c r="N66" s="133" t="s">
        <v>35</v>
      </c>
    </row>
    <row r="67" spans="1:14" x14ac:dyDescent="0.25">
      <c r="A67" s="132">
        <v>63</v>
      </c>
      <c r="B67" s="131">
        <v>66.959999999999994</v>
      </c>
      <c r="C67" s="131">
        <v>52.33</v>
      </c>
      <c r="D67" s="131">
        <v>53.4</v>
      </c>
      <c r="E67" s="131">
        <v>42.84</v>
      </c>
      <c r="F67" s="131">
        <v>108.36</v>
      </c>
      <c r="G67" s="131">
        <v>77.819999999999993</v>
      </c>
      <c r="H67" s="131">
        <v>84</v>
      </c>
      <c r="I67" s="131">
        <v>62.87</v>
      </c>
      <c r="J67" s="131">
        <v>108.36</v>
      </c>
      <c r="K67" s="131">
        <v>77.819999999999993</v>
      </c>
      <c r="L67" s="131">
        <v>84</v>
      </c>
      <c r="M67" s="131">
        <v>62.87</v>
      </c>
      <c r="N67" s="133" t="s">
        <v>35</v>
      </c>
    </row>
    <row r="68" spans="1:14" x14ac:dyDescent="0.25">
      <c r="A68" s="132">
        <v>64</v>
      </c>
      <c r="B68" s="131">
        <v>71.16</v>
      </c>
      <c r="C68" s="131">
        <v>55.35</v>
      </c>
      <c r="D68" s="131">
        <v>56.05</v>
      </c>
      <c r="E68" s="131">
        <v>45.12</v>
      </c>
      <c r="F68" s="131">
        <v>114.82</v>
      </c>
      <c r="G68" s="131">
        <v>81.95</v>
      </c>
      <c r="H68" s="131">
        <v>87.7</v>
      </c>
      <c r="I68" s="131">
        <v>65.69</v>
      </c>
      <c r="J68" s="131">
        <v>114.82</v>
      </c>
      <c r="K68" s="131">
        <v>81.95</v>
      </c>
      <c r="L68" s="131">
        <v>87.7</v>
      </c>
      <c r="M68" s="131">
        <v>65.69</v>
      </c>
      <c r="N68" s="133" t="s">
        <v>35</v>
      </c>
    </row>
    <row r="69" spans="1:14" x14ac:dyDescent="0.25">
      <c r="A69" s="132">
        <v>65</v>
      </c>
      <c r="B69" s="131">
        <v>75.84</v>
      </c>
      <c r="C69" s="131">
        <v>58.72</v>
      </c>
      <c r="D69" s="131">
        <v>58.82</v>
      </c>
      <c r="E69" s="131">
        <v>47.53</v>
      </c>
      <c r="F69" s="131">
        <v>121.95</v>
      </c>
      <c r="G69" s="131">
        <v>86.65</v>
      </c>
      <c r="H69" s="131">
        <v>91.95</v>
      </c>
      <c r="I69" s="131">
        <v>68.84</v>
      </c>
      <c r="J69" s="131">
        <v>121.95</v>
      </c>
      <c r="K69" s="131">
        <v>86.65</v>
      </c>
      <c r="L69" s="131">
        <v>91.95</v>
      </c>
      <c r="M69" s="131">
        <v>68.84</v>
      </c>
      <c r="N69" s="133" t="s">
        <v>35</v>
      </c>
    </row>
    <row r="70" spans="1:14" x14ac:dyDescent="0.25">
      <c r="A70" s="132">
        <v>66</v>
      </c>
      <c r="B70" s="131">
        <v>80.94</v>
      </c>
      <c r="C70" s="131">
        <v>62.42</v>
      </c>
      <c r="D70" s="131">
        <v>61.63</v>
      </c>
      <c r="E70" s="131">
        <v>49.97</v>
      </c>
      <c r="F70" s="131">
        <v>129.5</v>
      </c>
      <c r="G70" s="131">
        <v>91.81</v>
      </c>
      <c r="H70" s="131">
        <v>96.71</v>
      </c>
      <c r="I70" s="131">
        <v>72.17</v>
      </c>
      <c r="J70" s="131">
        <v>129.5</v>
      </c>
      <c r="K70" s="131">
        <v>91.81</v>
      </c>
      <c r="L70" s="131">
        <v>96.71</v>
      </c>
      <c r="M70" s="131">
        <v>72.17</v>
      </c>
      <c r="N70" s="133" t="s">
        <v>35</v>
      </c>
    </row>
    <row r="71" spans="1:14" x14ac:dyDescent="0.25">
      <c r="A71" s="132">
        <v>67</v>
      </c>
      <c r="B71" s="131">
        <v>86.4</v>
      </c>
      <c r="C71" s="131">
        <v>66.41</v>
      </c>
      <c r="D71" s="131">
        <v>64.489999999999995</v>
      </c>
      <c r="E71" s="131">
        <v>52.46</v>
      </c>
      <c r="F71" s="131">
        <v>137.41</v>
      </c>
      <c r="G71" s="131">
        <v>97.35</v>
      </c>
      <c r="H71" s="131">
        <v>101.89</v>
      </c>
      <c r="I71" s="131">
        <v>75.64</v>
      </c>
      <c r="J71" s="131">
        <v>137.41</v>
      </c>
      <c r="K71" s="131">
        <v>97.35</v>
      </c>
      <c r="L71" s="131">
        <v>101.89</v>
      </c>
      <c r="M71" s="131">
        <v>75.64</v>
      </c>
      <c r="N71" s="133" t="s">
        <v>35</v>
      </c>
    </row>
    <row r="72" spans="1:14" x14ac:dyDescent="0.25">
      <c r="A72" s="132">
        <v>68</v>
      </c>
      <c r="B72" s="131">
        <v>92.33</v>
      </c>
      <c r="C72" s="131">
        <v>70.73</v>
      </c>
      <c r="D72" s="131">
        <v>67.53</v>
      </c>
      <c r="E72" s="131">
        <v>55.14</v>
      </c>
      <c r="F72" s="131">
        <v>146.06</v>
      </c>
      <c r="G72" s="131">
        <v>103.43</v>
      </c>
      <c r="H72" s="131">
        <v>107.54</v>
      </c>
      <c r="I72" s="131">
        <v>79.47</v>
      </c>
      <c r="J72" s="131">
        <v>146.06</v>
      </c>
      <c r="K72" s="131">
        <v>103.43</v>
      </c>
      <c r="L72" s="131">
        <v>107.54</v>
      </c>
      <c r="M72" s="131">
        <v>79.47</v>
      </c>
      <c r="N72" s="133" t="s">
        <v>35</v>
      </c>
    </row>
    <row r="73" spans="1:14" x14ac:dyDescent="0.25">
      <c r="A73" s="132">
        <v>69</v>
      </c>
      <c r="B73" s="131">
        <v>98.84</v>
      </c>
      <c r="C73" s="131">
        <v>75.42</v>
      </c>
      <c r="D73" s="131">
        <v>70.87</v>
      </c>
      <c r="E73" s="131">
        <v>58.14</v>
      </c>
      <c r="F73" s="131">
        <v>155.84</v>
      </c>
      <c r="G73" s="131">
        <v>110.2</v>
      </c>
      <c r="H73" s="131">
        <v>113.69</v>
      </c>
      <c r="I73" s="131">
        <v>83.86</v>
      </c>
      <c r="J73" s="131">
        <v>155.84</v>
      </c>
      <c r="K73" s="131">
        <v>110.2</v>
      </c>
      <c r="L73" s="131">
        <v>113.69</v>
      </c>
      <c r="M73" s="131">
        <v>83.86</v>
      </c>
      <c r="N73" s="133" t="s">
        <v>35</v>
      </c>
    </row>
    <row r="74" spans="1:14" x14ac:dyDescent="0.25">
      <c r="A74" s="132">
        <v>70</v>
      </c>
      <c r="B74" s="131">
        <v>106.04</v>
      </c>
      <c r="C74" s="131">
        <v>80.510000000000005</v>
      </c>
      <c r="D74" s="131">
        <v>74.63</v>
      </c>
      <c r="E74" s="131">
        <v>61.6</v>
      </c>
      <c r="F74" s="131">
        <v>167.15</v>
      </c>
      <c r="G74" s="131">
        <v>117.82</v>
      </c>
      <c r="H74" s="131">
        <v>120.4</v>
      </c>
      <c r="I74" s="131">
        <v>89.04</v>
      </c>
      <c r="J74" s="131">
        <v>167.15</v>
      </c>
      <c r="K74" s="131">
        <v>117.82</v>
      </c>
      <c r="L74" s="131">
        <v>120.4</v>
      </c>
      <c r="M74" s="131">
        <v>89.04</v>
      </c>
      <c r="N74" s="133" t="s">
        <v>35</v>
      </c>
    </row>
    <row r="75" spans="1:14" x14ac:dyDescent="0.25">
      <c r="A75" s="132">
        <v>71</v>
      </c>
      <c r="B75" s="131">
        <v>113.52</v>
      </c>
      <c r="C75" s="131">
        <v>85.65</v>
      </c>
      <c r="D75" s="131">
        <v>78.5</v>
      </c>
      <c r="E75" s="131">
        <v>65.37</v>
      </c>
      <c r="F75" s="131">
        <v>179.54</v>
      </c>
      <c r="G75" s="131">
        <v>125.89</v>
      </c>
      <c r="H75" s="131">
        <v>127.22</v>
      </c>
      <c r="I75" s="131">
        <v>94.73</v>
      </c>
      <c r="J75" s="131">
        <v>179.54</v>
      </c>
      <c r="K75" s="131">
        <v>125.89</v>
      </c>
      <c r="L75" s="131">
        <v>127.22</v>
      </c>
      <c r="M75" s="131">
        <v>94.73</v>
      </c>
      <c r="N75" s="133" t="s">
        <v>35</v>
      </c>
    </row>
    <row r="76" spans="1:14" x14ac:dyDescent="0.25">
      <c r="A76" s="132">
        <v>72</v>
      </c>
      <c r="B76" s="131">
        <v>121.2</v>
      </c>
      <c r="C76" s="131">
        <v>90.83</v>
      </c>
      <c r="D76" s="131">
        <v>82.4</v>
      </c>
      <c r="E76" s="131">
        <v>69.349999999999994</v>
      </c>
      <c r="F76" s="131">
        <v>192.76</v>
      </c>
      <c r="G76" s="131">
        <v>134.29</v>
      </c>
      <c r="H76" s="131">
        <v>134.13</v>
      </c>
      <c r="I76" s="131">
        <v>100.79</v>
      </c>
      <c r="J76" s="131">
        <v>192.76</v>
      </c>
      <c r="K76" s="131">
        <v>134.29</v>
      </c>
      <c r="L76" s="131">
        <v>134.13</v>
      </c>
      <c r="M76" s="131">
        <v>100.79</v>
      </c>
      <c r="N76" s="133" t="s">
        <v>35</v>
      </c>
    </row>
    <row r="77" spans="1:14" x14ac:dyDescent="0.25">
      <c r="A77" s="132">
        <v>73</v>
      </c>
      <c r="B77" s="131">
        <v>129.71</v>
      </c>
      <c r="C77" s="131">
        <v>96.55</v>
      </c>
      <c r="D77" s="131">
        <v>86.8</v>
      </c>
      <c r="E77" s="131">
        <v>73.78</v>
      </c>
      <c r="F77" s="131">
        <v>207.46</v>
      </c>
      <c r="G77" s="131">
        <v>143.65</v>
      </c>
      <c r="H77" s="131">
        <v>141.77000000000001</v>
      </c>
      <c r="I77" s="131">
        <v>107.62</v>
      </c>
      <c r="J77" s="131">
        <v>207.46</v>
      </c>
      <c r="K77" s="131">
        <v>143.65</v>
      </c>
      <c r="L77" s="131">
        <v>141.77000000000001</v>
      </c>
      <c r="M77" s="131">
        <v>107.62</v>
      </c>
      <c r="N77" s="133" t="s">
        <v>35</v>
      </c>
    </row>
    <row r="78" spans="1:14" x14ac:dyDescent="0.25">
      <c r="A78" s="132">
        <v>74</v>
      </c>
      <c r="B78" s="131">
        <v>139.66</v>
      </c>
      <c r="C78" s="131">
        <v>103.36</v>
      </c>
      <c r="D78" s="131">
        <v>92.17</v>
      </c>
      <c r="E78" s="131">
        <v>78.88</v>
      </c>
      <c r="F78" s="131">
        <v>224.31</v>
      </c>
      <c r="G78" s="131">
        <v>154.54</v>
      </c>
      <c r="H78" s="131">
        <v>150.81</v>
      </c>
      <c r="I78" s="131">
        <v>115.64</v>
      </c>
      <c r="J78" s="131">
        <v>224.31</v>
      </c>
      <c r="K78" s="131">
        <v>154.54</v>
      </c>
      <c r="L78" s="131">
        <v>150.81</v>
      </c>
      <c r="M78" s="131">
        <v>115.64</v>
      </c>
      <c r="N78" s="133" t="s">
        <v>35</v>
      </c>
    </row>
    <row r="79" spans="1:14" x14ac:dyDescent="0.25">
      <c r="A79" s="132">
        <v>75</v>
      </c>
      <c r="B79" s="131">
        <v>151.66999999999999</v>
      </c>
      <c r="C79" s="131">
        <v>111.76</v>
      </c>
      <c r="D79" s="131">
        <v>98.99</v>
      </c>
      <c r="E79" s="131">
        <v>84.88</v>
      </c>
      <c r="F79" s="131">
        <v>243.97</v>
      </c>
      <c r="G79" s="131">
        <v>167.58</v>
      </c>
      <c r="H79" s="131">
        <v>161.91</v>
      </c>
      <c r="I79" s="131">
        <v>125.25</v>
      </c>
      <c r="J79" s="131">
        <v>243.97</v>
      </c>
      <c r="K79" s="131">
        <v>167.58</v>
      </c>
      <c r="L79" s="131">
        <v>161.91</v>
      </c>
      <c r="M79" s="131">
        <v>125.25</v>
      </c>
      <c r="N79" s="133" t="s">
        <v>35</v>
      </c>
    </row>
    <row r="80" spans="1:14" x14ac:dyDescent="0.25">
      <c r="A80" s="132">
        <v>76</v>
      </c>
      <c r="B80" s="131">
        <v>165.61</v>
      </c>
      <c r="C80" s="131">
        <v>121.7</v>
      </c>
      <c r="D80" s="131">
        <v>107.27</v>
      </c>
      <c r="E80" s="131">
        <v>91.75</v>
      </c>
      <c r="F80" s="131">
        <v>266.18</v>
      </c>
      <c r="G80" s="131">
        <v>182.62</v>
      </c>
      <c r="H80" s="131">
        <v>175.04</v>
      </c>
      <c r="I80" s="131">
        <v>136.37</v>
      </c>
      <c r="J80" s="131">
        <v>266.18</v>
      </c>
      <c r="K80" s="131">
        <v>182.62</v>
      </c>
      <c r="L80" s="131">
        <v>175.04</v>
      </c>
      <c r="M80" s="131">
        <v>136.37</v>
      </c>
      <c r="N80" s="133" t="s">
        <v>35</v>
      </c>
    </row>
    <row r="81" spans="1:14" x14ac:dyDescent="0.25">
      <c r="A81" s="132">
        <v>77</v>
      </c>
      <c r="B81" s="131">
        <v>181.07</v>
      </c>
      <c r="C81" s="131">
        <v>132.84</v>
      </c>
      <c r="D81" s="131">
        <v>116.68</v>
      </c>
      <c r="E81" s="131">
        <v>99.35</v>
      </c>
      <c r="F81" s="131">
        <v>290.48</v>
      </c>
      <c r="G81" s="131">
        <v>199.28</v>
      </c>
      <c r="H81" s="131">
        <v>189.77</v>
      </c>
      <c r="I81" s="131">
        <v>148.72999999999999</v>
      </c>
      <c r="J81" s="131">
        <v>290.48</v>
      </c>
      <c r="K81" s="131">
        <v>199.28</v>
      </c>
      <c r="L81" s="131">
        <v>189.77</v>
      </c>
      <c r="M81" s="131">
        <v>148.72999999999999</v>
      </c>
      <c r="N81" s="133" t="s">
        <v>35</v>
      </c>
    </row>
    <row r="82" spans="1:14" x14ac:dyDescent="0.25">
      <c r="A82" s="132">
        <v>78</v>
      </c>
      <c r="B82" s="131">
        <v>198.24</v>
      </c>
      <c r="C82" s="131">
        <v>145.25</v>
      </c>
      <c r="D82" s="131">
        <v>127.23</v>
      </c>
      <c r="E82" s="131">
        <v>107.7</v>
      </c>
      <c r="F82" s="131">
        <v>317.29000000000002</v>
      </c>
      <c r="G82" s="131">
        <v>217.74</v>
      </c>
      <c r="H82" s="131">
        <v>206.12</v>
      </c>
      <c r="I82" s="131">
        <v>162.44</v>
      </c>
      <c r="J82" s="131">
        <v>317.29000000000002</v>
      </c>
      <c r="K82" s="131">
        <v>217.74</v>
      </c>
      <c r="L82" s="131">
        <v>206.12</v>
      </c>
      <c r="M82" s="131">
        <v>162.44</v>
      </c>
      <c r="N82" s="133" t="s">
        <v>35</v>
      </c>
    </row>
    <row r="83" spans="1:14" x14ac:dyDescent="0.25">
      <c r="A83" s="132">
        <v>79</v>
      </c>
      <c r="B83" s="131">
        <v>217.34</v>
      </c>
      <c r="C83" s="131">
        <v>159.04</v>
      </c>
      <c r="D83" s="131">
        <v>138.9</v>
      </c>
      <c r="E83" s="131">
        <v>116.88</v>
      </c>
      <c r="F83" s="131">
        <v>347.01</v>
      </c>
      <c r="G83" s="131">
        <v>238.21</v>
      </c>
      <c r="H83" s="131">
        <v>224.13</v>
      </c>
      <c r="I83" s="131">
        <v>177.65</v>
      </c>
      <c r="J83" s="131">
        <v>347.01</v>
      </c>
      <c r="K83" s="131">
        <v>238.21</v>
      </c>
      <c r="L83" s="131">
        <v>224.13</v>
      </c>
      <c r="M83" s="131">
        <v>177.65</v>
      </c>
      <c r="N83" s="133" t="s">
        <v>35</v>
      </c>
    </row>
    <row r="84" spans="1:14" x14ac:dyDescent="0.25">
      <c r="A84" s="132">
        <v>80</v>
      </c>
      <c r="B84" s="131">
        <v>238.57</v>
      </c>
      <c r="C84" s="131">
        <v>174.28</v>
      </c>
      <c r="D84" s="131">
        <v>151.69</v>
      </c>
      <c r="E84" s="131">
        <v>126.92</v>
      </c>
      <c r="F84" s="131">
        <v>380.02</v>
      </c>
      <c r="G84" s="131">
        <v>260.89999999999998</v>
      </c>
      <c r="H84" s="131">
        <v>243.8</v>
      </c>
      <c r="I84" s="131">
        <v>194.47</v>
      </c>
      <c r="J84" s="131">
        <v>380.02</v>
      </c>
      <c r="K84" s="131">
        <v>260.89999999999998</v>
      </c>
      <c r="L84" s="131">
        <v>243.8</v>
      </c>
      <c r="M84" s="131">
        <v>194.47</v>
      </c>
      <c r="N84" s="133" t="s">
        <v>35</v>
      </c>
    </row>
    <row r="85" spans="1:14" x14ac:dyDescent="0.25">
      <c r="A85" s="132">
        <v>81</v>
      </c>
      <c r="B85" s="133" t="s">
        <v>35</v>
      </c>
      <c r="C85" s="133" t="s">
        <v>35</v>
      </c>
      <c r="D85" s="133" t="s">
        <v>35</v>
      </c>
      <c r="E85" s="133" t="s">
        <v>35</v>
      </c>
      <c r="F85" s="133" t="s">
        <v>35</v>
      </c>
      <c r="G85" s="133" t="s">
        <v>35</v>
      </c>
      <c r="H85" s="133" t="s">
        <v>35</v>
      </c>
      <c r="I85" s="133" t="s">
        <v>35</v>
      </c>
      <c r="J85" s="133" t="s">
        <v>35</v>
      </c>
      <c r="K85" s="133" t="s">
        <v>35</v>
      </c>
      <c r="L85" s="133" t="s">
        <v>35</v>
      </c>
      <c r="M85" s="133" t="s">
        <v>35</v>
      </c>
      <c r="N85" s="133" t="s">
        <v>35</v>
      </c>
    </row>
    <row r="86" spans="1:14" x14ac:dyDescent="0.25">
      <c r="A86" s="132">
        <v>82</v>
      </c>
      <c r="B86" s="133" t="s">
        <v>35</v>
      </c>
      <c r="C86" s="133" t="s">
        <v>35</v>
      </c>
      <c r="D86" s="133" t="s">
        <v>35</v>
      </c>
      <c r="E86" s="133" t="s">
        <v>35</v>
      </c>
      <c r="F86" s="133" t="s">
        <v>35</v>
      </c>
      <c r="G86" s="133" t="s">
        <v>35</v>
      </c>
      <c r="H86" s="133" t="s">
        <v>35</v>
      </c>
      <c r="I86" s="133" t="s">
        <v>35</v>
      </c>
      <c r="J86" s="133" t="s">
        <v>35</v>
      </c>
      <c r="K86" s="133" t="s">
        <v>35</v>
      </c>
      <c r="L86" s="133" t="s">
        <v>35</v>
      </c>
      <c r="M86" s="133" t="s">
        <v>35</v>
      </c>
      <c r="N86" s="133" t="s">
        <v>35</v>
      </c>
    </row>
    <row r="87" spans="1:14" x14ac:dyDescent="0.25">
      <c r="A87" s="132">
        <v>83</v>
      </c>
      <c r="B87" s="133" t="s">
        <v>35</v>
      </c>
      <c r="C87" s="133" t="s">
        <v>35</v>
      </c>
      <c r="D87" s="133" t="s">
        <v>35</v>
      </c>
      <c r="E87" s="133" t="s">
        <v>35</v>
      </c>
      <c r="F87" s="133" t="s">
        <v>35</v>
      </c>
      <c r="G87" s="133" t="s">
        <v>35</v>
      </c>
      <c r="H87" s="133" t="s">
        <v>35</v>
      </c>
      <c r="I87" s="133" t="s">
        <v>35</v>
      </c>
      <c r="J87" s="133" t="s">
        <v>35</v>
      </c>
      <c r="K87" s="133" t="s">
        <v>35</v>
      </c>
      <c r="L87" s="133" t="s">
        <v>35</v>
      </c>
      <c r="M87" s="133" t="s">
        <v>35</v>
      </c>
      <c r="N87" s="133" t="s">
        <v>35</v>
      </c>
    </row>
    <row r="88" spans="1:14" x14ac:dyDescent="0.25">
      <c r="A88" s="132">
        <v>84</v>
      </c>
      <c r="B88" s="133" t="s">
        <v>35</v>
      </c>
      <c r="C88" s="133" t="s">
        <v>35</v>
      </c>
      <c r="D88" s="133" t="s">
        <v>35</v>
      </c>
      <c r="E88" s="133" t="s">
        <v>35</v>
      </c>
      <c r="F88" s="133" t="s">
        <v>35</v>
      </c>
      <c r="G88" s="133" t="s">
        <v>35</v>
      </c>
      <c r="H88" s="133" t="s">
        <v>35</v>
      </c>
      <c r="I88" s="133" t="s">
        <v>35</v>
      </c>
      <c r="J88" s="133" t="s">
        <v>35</v>
      </c>
      <c r="K88" s="133" t="s">
        <v>35</v>
      </c>
      <c r="L88" s="133" t="s">
        <v>35</v>
      </c>
      <c r="M88" s="133" t="s">
        <v>35</v>
      </c>
      <c r="N88" s="133" t="s">
        <v>35</v>
      </c>
    </row>
    <row r="89" spans="1:14" x14ac:dyDescent="0.25">
      <c r="A89" s="132">
        <v>85</v>
      </c>
      <c r="B89" s="133" t="s">
        <v>35</v>
      </c>
      <c r="C89" s="133" t="s">
        <v>35</v>
      </c>
      <c r="D89" s="133" t="s">
        <v>35</v>
      </c>
      <c r="E89" s="133" t="s">
        <v>35</v>
      </c>
      <c r="F89" s="133" t="s">
        <v>35</v>
      </c>
      <c r="G89" s="133" t="s">
        <v>35</v>
      </c>
      <c r="H89" s="133" t="s">
        <v>35</v>
      </c>
      <c r="I89" s="133" t="s">
        <v>35</v>
      </c>
      <c r="J89" s="133" t="s">
        <v>35</v>
      </c>
      <c r="K89" s="133" t="s">
        <v>35</v>
      </c>
      <c r="L89" s="133" t="s">
        <v>35</v>
      </c>
      <c r="M89" s="133" t="s">
        <v>35</v>
      </c>
      <c r="N89" s="133" t="s">
        <v>35</v>
      </c>
    </row>
    <row r="90" spans="1:14" x14ac:dyDescent="0.25">
      <c r="A90" s="132">
        <v>86</v>
      </c>
      <c r="B90" s="133" t="s">
        <v>35</v>
      </c>
      <c r="C90" s="133" t="s">
        <v>35</v>
      </c>
      <c r="D90" s="133" t="s">
        <v>35</v>
      </c>
      <c r="E90" s="133" t="s">
        <v>35</v>
      </c>
      <c r="F90" s="133" t="s">
        <v>35</v>
      </c>
      <c r="G90" s="133" t="s">
        <v>35</v>
      </c>
      <c r="H90" s="133" t="s">
        <v>35</v>
      </c>
      <c r="I90" s="133" t="s">
        <v>35</v>
      </c>
      <c r="J90" s="133" t="s">
        <v>35</v>
      </c>
      <c r="K90" s="133" t="s">
        <v>35</v>
      </c>
      <c r="L90" s="133" t="s">
        <v>35</v>
      </c>
      <c r="M90" s="133" t="s">
        <v>35</v>
      </c>
      <c r="N90" s="133" t="s">
        <v>35</v>
      </c>
    </row>
    <row r="91" spans="1:14" x14ac:dyDescent="0.25">
      <c r="A91" s="132">
        <v>87</v>
      </c>
      <c r="B91" s="133" t="s">
        <v>35</v>
      </c>
      <c r="C91" s="133" t="s">
        <v>35</v>
      </c>
      <c r="D91" s="133" t="s">
        <v>35</v>
      </c>
      <c r="E91" s="133" t="s">
        <v>35</v>
      </c>
      <c r="F91" s="133" t="s">
        <v>35</v>
      </c>
      <c r="G91" s="133" t="s">
        <v>35</v>
      </c>
      <c r="H91" s="133" t="s">
        <v>35</v>
      </c>
      <c r="I91" s="133" t="s">
        <v>35</v>
      </c>
      <c r="J91" s="133" t="s">
        <v>35</v>
      </c>
      <c r="K91" s="133" t="s">
        <v>35</v>
      </c>
      <c r="L91" s="133" t="s">
        <v>35</v>
      </c>
      <c r="M91" s="133" t="s">
        <v>35</v>
      </c>
      <c r="N91" s="133" t="s">
        <v>35</v>
      </c>
    </row>
    <row r="92" spans="1:14" x14ac:dyDescent="0.25">
      <c r="A92" s="132">
        <v>88</v>
      </c>
      <c r="B92" s="133" t="s">
        <v>35</v>
      </c>
      <c r="C92" s="133" t="s">
        <v>35</v>
      </c>
      <c r="D92" s="133" t="s">
        <v>35</v>
      </c>
      <c r="E92" s="133" t="s">
        <v>35</v>
      </c>
      <c r="F92" s="133" t="s">
        <v>35</v>
      </c>
      <c r="G92" s="133" t="s">
        <v>35</v>
      </c>
      <c r="H92" s="133" t="s">
        <v>35</v>
      </c>
      <c r="I92" s="133" t="s">
        <v>35</v>
      </c>
      <c r="J92" s="133" t="s">
        <v>35</v>
      </c>
      <c r="K92" s="133" t="s">
        <v>35</v>
      </c>
      <c r="L92" s="133" t="s">
        <v>35</v>
      </c>
      <c r="M92" s="133" t="s">
        <v>35</v>
      </c>
      <c r="N92" s="133" t="s">
        <v>35</v>
      </c>
    </row>
    <row r="93" spans="1:14" x14ac:dyDescent="0.25">
      <c r="A93" s="132">
        <v>89</v>
      </c>
      <c r="B93" s="133" t="s">
        <v>35</v>
      </c>
      <c r="C93" s="133" t="s">
        <v>35</v>
      </c>
      <c r="D93" s="133" t="s">
        <v>35</v>
      </c>
      <c r="E93" s="133" t="s">
        <v>35</v>
      </c>
      <c r="F93" s="133" t="s">
        <v>35</v>
      </c>
      <c r="G93" s="133" t="s">
        <v>35</v>
      </c>
      <c r="H93" s="133" t="s">
        <v>35</v>
      </c>
      <c r="I93" s="133" t="s">
        <v>35</v>
      </c>
      <c r="J93" s="133" t="s">
        <v>35</v>
      </c>
      <c r="K93" s="133" t="s">
        <v>35</v>
      </c>
      <c r="L93" s="133" t="s">
        <v>35</v>
      </c>
      <c r="M93" s="133" t="s">
        <v>35</v>
      </c>
      <c r="N93" s="133" t="s">
        <v>35</v>
      </c>
    </row>
    <row r="94" spans="1:14" x14ac:dyDescent="0.25">
      <c r="A94" s="132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  <c r="F94" s="133" t="s">
        <v>35</v>
      </c>
      <c r="G94" s="133" t="s">
        <v>35</v>
      </c>
      <c r="H94" s="133" t="s">
        <v>35</v>
      </c>
      <c r="I94" s="133" t="s">
        <v>35</v>
      </c>
      <c r="J94" s="133" t="s">
        <v>35</v>
      </c>
      <c r="K94" s="133" t="s">
        <v>35</v>
      </c>
      <c r="L94" s="133" t="s">
        <v>35</v>
      </c>
      <c r="M94" s="133" t="s">
        <v>35</v>
      </c>
      <c r="N94" s="133" t="s">
        <v>35</v>
      </c>
    </row>
    <row r="95" spans="1:14" x14ac:dyDescent="0.25">
      <c r="A95" s="132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  <c r="F95" s="133" t="s">
        <v>35</v>
      </c>
      <c r="G95" s="133" t="s">
        <v>35</v>
      </c>
      <c r="H95" s="133" t="s">
        <v>35</v>
      </c>
      <c r="I95" s="133" t="s">
        <v>35</v>
      </c>
      <c r="J95" s="133" t="s">
        <v>35</v>
      </c>
      <c r="K95" s="133" t="s">
        <v>35</v>
      </c>
      <c r="L95" s="133" t="s">
        <v>35</v>
      </c>
      <c r="M95" s="133" t="s">
        <v>35</v>
      </c>
      <c r="N95" s="133" t="s">
        <v>35</v>
      </c>
    </row>
    <row r="96" spans="1:14" x14ac:dyDescent="0.25">
      <c r="A96" s="132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  <c r="F96" s="133" t="s">
        <v>35</v>
      </c>
      <c r="G96" s="133" t="s">
        <v>35</v>
      </c>
      <c r="H96" s="133" t="s">
        <v>35</v>
      </c>
      <c r="I96" s="133" t="s">
        <v>35</v>
      </c>
      <c r="J96" s="133" t="s">
        <v>35</v>
      </c>
      <c r="K96" s="133" t="s">
        <v>35</v>
      </c>
      <c r="L96" s="133" t="s">
        <v>35</v>
      </c>
      <c r="M96" s="133" t="s">
        <v>35</v>
      </c>
      <c r="N96" s="133" t="s">
        <v>35</v>
      </c>
    </row>
    <row r="97" spans="1:14" x14ac:dyDescent="0.25">
      <c r="A97" s="132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  <c r="F97" s="133" t="s">
        <v>35</v>
      </c>
      <c r="G97" s="133" t="s">
        <v>35</v>
      </c>
      <c r="H97" s="133" t="s">
        <v>35</v>
      </c>
      <c r="I97" s="133" t="s">
        <v>35</v>
      </c>
      <c r="J97" s="133" t="s">
        <v>35</v>
      </c>
      <c r="K97" s="133" t="s">
        <v>35</v>
      </c>
      <c r="L97" s="133" t="s">
        <v>35</v>
      </c>
      <c r="M97" s="133" t="s">
        <v>35</v>
      </c>
      <c r="N97" s="133" t="s">
        <v>35</v>
      </c>
    </row>
    <row r="98" spans="1:14" x14ac:dyDescent="0.25">
      <c r="A98" s="132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  <c r="F98" s="133" t="s">
        <v>35</v>
      </c>
      <c r="G98" s="133" t="s">
        <v>35</v>
      </c>
      <c r="H98" s="133" t="s">
        <v>35</v>
      </c>
      <c r="I98" s="133" t="s">
        <v>35</v>
      </c>
      <c r="J98" s="133" t="s">
        <v>35</v>
      </c>
      <c r="K98" s="133" t="s">
        <v>35</v>
      </c>
      <c r="L98" s="133" t="s">
        <v>35</v>
      </c>
      <c r="M98" s="133" t="s">
        <v>35</v>
      </c>
      <c r="N98" s="133" t="s">
        <v>35</v>
      </c>
    </row>
    <row r="99" spans="1:14" x14ac:dyDescent="0.25">
      <c r="A99" s="132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  <c r="F99" s="133" t="s">
        <v>35</v>
      </c>
      <c r="G99" s="133" t="s">
        <v>35</v>
      </c>
      <c r="H99" s="133" t="s">
        <v>35</v>
      </c>
      <c r="I99" s="133" t="s">
        <v>35</v>
      </c>
      <c r="J99" s="133" t="s">
        <v>35</v>
      </c>
      <c r="K99" s="133" t="s">
        <v>35</v>
      </c>
      <c r="L99" s="133" t="s">
        <v>35</v>
      </c>
      <c r="M99" s="133" t="s">
        <v>35</v>
      </c>
      <c r="N99" s="133" t="s">
        <v>35</v>
      </c>
    </row>
    <row r="100" spans="1:14" x14ac:dyDescent="0.25">
      <c r="A100" s="132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  <c r="F100" s="133" t="s">
        <v>35</v>
      </c>
      <c r="G100" s="133" t="s">
        <v>35</v>
      </c>
      <c r="H100" s="133" t="s">
        <v>35</v>
      </c>
      <c r="I100" s="133" t="s">
        <v>35</v>
      </c>
      <c r="J100" s="133" t="s">
        <v>35</v>
      </c>
      <c r="K100" s="133" t="s">
        <v>35</v>
      </c>
      <c r="L100" s="133" t="s">
        <v>35</v>
      </c>
      <c r="M100" s="133" t="s">
        <v>35</v>
      </c>
      <c r="N100" s="133" t="s">
        <v>35</v>
      </c>
    </row>
    <row r="101" spans="1:14" x14ac:dyDescent="0.25">
      <c r="A101" s="132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  <c r="F101" s="133" t="s">
        <v>35</v>
      </c>
      <c r="G101" s="133" t="s">
        <v>35</v>
      </c>
      <c r="H101" s="133" t="s">
        <v>35</v>
      </c>
      <c r="I101" s="133" t="s">
        <v>35</v>
      </c>
      <c r="J101" s="133" t="s">
        <v>35</v>
      </c>
      <c r="K101" s="133" t="s">
        <v>35</v>
      </c>
      <c r="L101" s="133" t="s">
        <v>35</v>
      </c>
      <c r="M101" s="133" t="s">
        <v>35</v>
      </c>
      <c r="N101" s="133" t="s">
        <v>35</v>
      </c>
    </row>
    <row r="102" spans="1:14" x14ac:dyDescent="0.25">
      <c r="A102" s="132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  <c r="F102" s="133" t="s">
        <v>35</v>
      </c>
      <c r="G102" s="133" t="s">
        <v>35</v>
      </c>
      <c r="H102" s="133" t="s">
        <v>35</v>
      </c>
      <c r="I102" s="133" t="s">
        <v>35</v>
      </c>
      <c r="J102" s="133" t="s">
        <v>35</v>
      </c>
      <c r="K102" s="133" t="s">
        <v>35</v>
      </c>
      <c r="L102" s="133" t="s">
        <v>35</v>
      </c>
      <c r="M102" s="133" t="s">
        <v>35</v>
      </c>
      <c r="N102" s="133" t="s">
        <v>35</v>
      </c>
    </row>
    <row r="103" spans="1:14" x14ac:dyDescent="0.25">
      <c r="A103" s="132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  <c r="F103" s="133" t="s">
        <v>35</v>
      </c>
      <c r="G103" s="133" t="s">
        <v>35</v>
      </c>
      <c r="H103" s="133" t="s">
        <v>35</v>
      </c>
      <c r="I103" s="133" t="s">
        <v>35</v>
      </c>
      <c r="J103" s="133" t="s">
        <v>35</v>
      </c>
      <c r="K103" s="133" t="s">
        <v>35</v>
      </c>
      <c r="L103" s="133" t="s">
        <v>35</v>
      </c>
      <c r="M103" s="133" t="s">
        <v>35</v>
      </c>
      <c r="N103" s="133" t="s">
        <v>35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3"/>
  <sheetViews>
    <sheetView zoomScaleNormal="100" workbookViewId="0">
      <pane xSplit="1" ySplit="3" topLeftCell="B50" activePane="bottomRight" state="frozen"/>
      <selection pane="topRight" activeCell="B1" sqref="B1"/>
      <selection pane="bottomLeft" activeCell="A50" sqref="A50"/>
      <selection pane="bottomRight" activeCell="H69" sqref="H69"/>
    </sheetView>
  </sheetViews>
  <sheetFormatPr defaultRowHeight="15" x14ac:dyDescent="0.25"/>
  <cols>
    <col min="1" max="14" width="8.28515625" style="136"/>
    <col min="15" max="256" width="16.28515625" style="136"/>
    <col min="257" max="1025" width="11.5703125" style="136"/>
  </cols>
  <sheetData>
    <row r="1" spans="1:14" x14ac:dyDescent="0.25">
      <c r="B1" s="289" t="s">
        <v>1383</v>
      </c>
      <c r="C1" s="289"/>
      <c r="D1" s="289"/>
      <c r="E1" s="289"/>
      <c r="F1" s="289" t="s">
        <v>1384</v>
      </c>
      <c r="G1" s="289"/>
      <c r="H1" s="289"/>
      <c r="I1" s="289"/>
      <c r="J1" s="289" t="s">
        <v>1385</v>
      </c>
      <c r="K1" s="289"/>
      <c r="L1" s="289"/>
      <c r="M1" s="289"/>
      <c r="N1" s="138"/>
    </row>
    <row r="2" spans="1:14" x14ac:dyDescent="0.25">
      <c r="A2" s="138" t="s">
        <v>25</v>
      </c>
      <c r="B2" s="289" t="s">
        <v>1379</v>
      </c>
      <c r="C2" s="289"/>
      <c r="D2" s="289" t="s">
        <v>1380</v>
      </c>
      <c r="E2" s="289"/>
      <c r="F2" s="289" t="s">
        <v>1379</v>
      </c>
      <c r="G2" s="289"/>
      <c r="H2" s="289" t="s">
        <v>1380</v>
      </c>
      <c r="I2" s="289"/>
      <c r="J2" s="289" t="s">
        <v>1379</v>
      </c>
      <c r="K2" s="289"/>
      <c r="L2" s="289" t="s">
        <v>1380</v>
      </c>
      <c r="M2" s="289"/>
    </row>
    <row r="3" spans="1:14" x14ac:dyDescent="0.25">
      <c r="B3" s="137" t="s">
        <v>1101</v>
      </c>
      <c r="C3" s="137" t="s">
        <v>1381</v>
      </c>
      <c r="D3" s="137" t="s">
        <v>1101</v>
      </c>
      <c r="E3" s="137" t="s">
        <v>1381</v>
      </c>
      <c r="F3" s="137" t="s">
        <v>1101</v>
      </c>
      <c r="G3" s="137" t="s">
        <v>1381</v>
      </c>
      <c r="H3" s="137" t="s">
        <v>1101</v>
      </c>
      <c r="I3" s="137" t="s">
        <v>1381</v>
      </c>
      <c r="J3" s="137" t="s">
        <v>1101</v>
      </c>
      <c r="K3" s="137" t="s">
        <v>1381</v>
      </c>
      <c r="L3" s="137" t="s">
        <v>1101</v>
      </c>
      <c r="M3" s="137" t="s">
        <v>1381</v>
      </c>
    </row>
    <row r="4" spans="1:14" x14ac:dyDescent="0.25">
      <c r="A4" s="138">
        <v>0</v>
      </c>
      <c r="B4" s="139" t="s">
        <v>35</v>
      </c>
      <c r="C4" s="139" t="s">
        <v>35</v>
      </c>
      <c r="D4" s="139" t="s">
        <v>35</v>
      </c>
      <c r="E4" s="139" t="s">
        <v>35</v>
      </c>
      <c r="F4" s="139" t="s">
        <v>35</v>
      </c>
      <c r="G4" s="139" t="s">
        <v>35</v>
      </c>
      <c r="H4" s="139" t="s">
        <v>35</v>
      </c>
      <c r="I4" s="139" t="s">
        <v>35</v>
      </c>
      <c r="J4" s="139" t="s">
        <v>35</v>
      </c>
      <c r="K4" s="139" t="s">
        <v>35</v>
      </c>
      <c r="L4" s="139" t="s">
        <v>35</v>
      </c>
      <c r="M4" s="139" t="s">
        <v>35</v>
      </c>
      <c r="N4" s="139"/>
    </row>
    <row r="5" spans="1:14" x14ac:dyDescent="0.25">
      <c r="A5" s="138">
        <v>1</v>
      </c>
      <c r="B5" s="139" t="s">
        <v>35</v>
      </c>
      <c r="C5" s="139" t="s">
        <v>35</v>
      </c>
      <c r="D5" s="139" t="s">
        <v>35</v>
      </c>
      <c r="E5" s="139" t="s">
        <v>35</v>
      </c>
      <c r="F5" s="139" t="s">
        <v>35</v>
      </c>
      <c r="G5" s="139" t="s">
        <v>35</v>
      </c>
      <c r="H5" s="139" t="s">
        <v>35</v>
      </c>
      <c r="I5" s="139" t="s">
        <v>35</v>
      </c>
      <c r="J5" s="139" t="s">
        <v>35</v>
      </c>
      <c r="K5" s="139" t="s">
        <v>35</v>
      </c>
      <c r="L5" s="139" t="s">
        <v>35</v>
      </c>
      <c r="M5" s="139" t="s">
        <v>35</v>
      </c>
      <c r="N5" s="139"/>
    </row>
    <row r="6" spans="1:14" x14ac:dyDescent="0.25">
      <c r="A6" s="138">
        <v>2</v>
      </c>
      <c r="B6" s="139" t="s">
        <v>35</v>
      </c>
      <c r="C6" s="139" t="s">
        <v>35</v>
      </c>
      <c r="D6" s="139" t="s">
        <v>35</v>
      </c>
      <c r="E6" s="139" t="s">
        <v>35</v>
      </c>
      <c r="F6" s="139" t="s">
        <v>35</v>
      </c>
      <c r="G6" s="139" t="s">
        <v>35</v>
      </c>
      <c r="H6" s="139" t="s">
        <v>35</v>
      </c>
      <c r="I6" s="139" t="s">
        <v>35</v>
      </c>
      <c r="J6" s="139" t="s">
        <v>35</v>
      </c>
      <c r="K6" s="139" t="s">
        <v>35</v>
      </c>
      <c r="L6" s="139" t="s">
        <v>35</v>
      </c>
      <c r="M6" s="139" t="s">
        <v>35</v>
      </c>
      <c r="N6" s="139"/>
    </row>
    <row r="7" spans="1:14" x14ac:dyDescent="0.25">
      <c r="A7" s="138">
        <v>3</v>
      </c>
      <c r="B7" s="139" t="s">
        <v>35</v>
      </c>
      <c r="C7" s="139" t="s">
        <v>35</v>
      </c>
      <c r="D7" s="139" t="s">
        <v>35</v>
      </c>
      <c r="E7" s="139" t="s">
        <v>35</v>
      </c>
      <c r="F7" s="139" t="s">
        <v>35</v>
      </c>
      <c r="G7" s="139" t="s">
        <v>35</v>
      </c>
      <c r="H7" s="139" t="s">
        <v>35</v>
      </c>
      <c r="I7" s="139" t="s">
        <v>35</v>
      </c>
      <c r="J7" s="139" t="s">
        <v>35</v>
      </c>
      <c r="K7" s="139" t="s">
        <v>35</v>
      </c>
      <c r="L7" s="139" t="s">
        <v>35</v>
      </c>
      <c r="M7" s="139" t="s">
        <v>35</v>
      </c>
      <c r="N7" s="139"/>
    </row>
    <row r="8" spans="1:14" x14ac:dyDescent="0.25">
      <c r="A8" s="138">
        <v>4</v>
      </c>
      <c r="B8" s="139" t="s">
        <v>35</v>
      </c>
      <c r="C8" s="139" t="s">
        <v>35</v>
      </c>
      <c r="D8" s="139" t="s">
        <v>35</v>
      </c>
      <c r="E8" s="139" t="s">
        <v>35</v>
      </c>
      <c r="F8" s="139" t="s">
        <v>35</v>
      </c>
      <c r="G8" s="139" t="s">
        <v>35</v>
      </c>
      <c r="H8" s="139" t="s">
        <v>35</v>
      </c>
      <c r="I8" s="139" t="s">
        <v>35</v>
      </c>
      <c r="J8" s="139" t="s">
        <v>35</v>
      </c>
      <c r="K8" s="139" t="s">
        <v>35</v>
      </c>
      <c r="L8" s="139" t="s">
        <v>35</v>
      </c>
      <c r="M8" s="139" t="s">
        <v>35</v>
      </c>
      <c r="N8" s="139"/>
    </row>
    <row r="9" spans="1:14" x14ac:dyDescent="0.25">
      <c r="A9" s="138">
        <v>5</v>
      </c>
      <c r="B9" s="139" t="s">
        <v>35</v>
      </c>
      <c r="C9" s="139" t="s">
        <v>35</v>
      </c>
      <c r="D9" s="139" t="s">
        <v>35</v>
      </c>
      <c r="E9" s="139" t="s">
        <v>35</v>
      </c>
      <c r="F9" s="139" t="s">
        <v>35</v>
      </c>
      <c r="G9" s="139" t="s">
        <v>35</v>
      </c>
      <c r="H9" s="139" t="s">
        <v>35</v>
      </c>
      <c r="I9" s="139" t="s">
        <v>35</v>
      </c>
      <c r="J9" s="139" t="s">
        <v>35</v>
      </c>
      <c r="K9" s="139" t="s">
        <v>35</v>
      </c>
      <c r="L9" s="139" t="s">
        <v>35</v>
      </c>
      <c r="M9" s="139" t="s">
        <v>35</v>
      </c>
      <c r="N9" s="139"/>
    </row>
    <row r="10" spans="1:14" x14ac:dyDescent="0.25">
      <c r="A10" s="138">
        <v>6</v>
      </c>
      <c r="B10" s="139" t="s">
        <v>35</v>
      </c>
      <c r="C10" s="139" t="s">
        <v>35</v>
      </c>
      <c r="D10" s="139" t="s">
        <v>35</v>
      </c>
      <c r="E10" s="139" t="s">
        <v>35</v>
      </c>
      <c r="F10" s="139" t="s">
        <v>35</v>
      </c>
      <c r="G10" s="139" t="s">
        <v>35</v>
      </c>
      <c r="H10" s="139" t="s">
        <v>35</v>
      </c>
      <c r="I10" s="139" t="s">
        <v>35</v>
      </c>
      <c r="J10" s="139" t="s">
        <v>35</v>
      </c>
      <c r="K10" s="139" t="s">
        <v>35</v>
      </c>
      <c r="L10" s="139" t="s">
        <v>35</v>
      </c>
      <c r="M10" s="139" t="s">
        <v>35</v>
      </c>
      <c r="N10" s="139"/>
    </row>
    <row r="11" spans="1:14" x14ac:dyDescent="0.25">
      <c r="A11" s="138">
        <v>7</v>
      </c>
      <c r="B11" s="139" t="s">
        <v>35</v>
      </c>
      <c r="C11" s="139" t="s">
        <v>35</v>
      </c>
      <c r="D11" s="139" t="s">
        <v>35</v>
      </c>
      <c r="E11" s="139" t="s">
        <v>35</v>
      </c>
      <c r="F11" s="139" t="s">
        <v>35</v>
      </c>
      <c r="G11" s="139" t="s">
        <v>35</v>
      </c>
      <c r="H11" s="139" t="s">
        <v>35</v>
      </c>
      <c r="I11" s="139" t="s">
        <v>35</v>
      </c>
      <c r="J11" s="139" t="s">
        <v>35</v>
      </c>
      <c r="K11" s="139" t="s">
        <v>35</v>
      </c>
      <c r="L11" s="139" t="s">
        <v>35</v>
      </c>
      <c r="M11" s="139" t="s">
        <v>35</v>
      </c>
      <c r="N11" s="139"/>
    </row>
    <row r="12" spans="1:14" x14ac:dyDescent="0.25">
      <c r="A12" s="138">
        <v>8</v>
      </c>
      <c r="B12" s="139" t="s">
        <v>35</v>
      </c>
      <c r="C12" s="139" t="s">
        <v>35</v>
      </c>
      <c r="D12" s="139" t="s">
        <v>35</v>
      </c>
      <c r="E12" s="139" t="s">
        <v>35</v>
      </c>
      <c r="F12" s="139" t="s">
        <v>35</v>
      </c>
      <c r="G12" s="139" t="s">
        <v>35</v>
      </c>
      <c r="H12" s="139" t="s">
        <v>35</v>
      </c>
      <c r="I12" s="139" t="s">
        <v>35</v>
      </c>
      <c r="J12" s="139" t="s">
        <v>35</v>
      </c>
      <c r="K12" s="139" t="s">
        <v>35</v>
      </c>
      <c r="L12" s="139" t="s">
        <v>35</v>
      </c>
      <c r="M12" s="139" t="s">
        <v>35</v>
      </c>
      <c r="N12" s="139"/>
    </row>
    <row r="13" spans="1:14" x14ac:dyDescent="0.25">
      <c r="A13" s="138">
        <v>9</v>
      </c>
      <c r="B13" s="139" t="s">
        <v>35</v>
      </c>
      <c r="C13" s="139" t="s">
        <v>35</v>
      </c>
      <c r="D13" s="139" t="s">
        <v>35</v>
      </c>
      <c r="E13" s="139" t="s">
        <v>35</v>
      </c>
      <c r="F13" s="139" t="s">
        <v>35</v>
      </c>
      <c r="G13" s="139" t="s">
        <v>35</v>
      </c>
      <c r="H13" s="139" t="s">
        <v>35</v>
      </c>
      <c r="I13" s="139" t="s">
        <v>35</v>
      </c>
      <c r="J13" s="139" t="s">
        <v>35</v>
      </c>
      <c r="K13" s="139" t="s">
        <v>35</v>
      </c>
      <c r="L13" s="139" t="s">
        <v>35</v>
      </c>
      <c r="M13" s="139" t="s">
        <v>35</v>
      </c>
      <c r="N13" s="139"/>
    </row>
    <row r="14" spans="1:14" x14ac:dyDescent="0.25">
      <c r="A14" s="138">
        <v>10</v>
      </c>
      <c r="B14" s="139" t="s">
        <v>35</v>
      </c>
      <c r="C14" s="139" t="s">
        <v>35</v>
      </c>
      <c r="D14" s="139" t="s">
        <v>35</v>
      </c>
      <c r="E14" s="139" t="s">
        <v>35</v>
      </c>
      <c r="F14" s="139" t="s">
        <v>35</v>
      </c>
      <c r="G14" s="139" t="s">
        <v>35</v>
      </c>
      <c r="H14" s="139" t="s">
        <v>35</v>
      </c>
      <c r="I14" s="139" t="s">
        <v>35</v>
      </c>
      <c r="J14" s="139" t="s">
        <v>35</v>
      </c>
      <c r="K14" s="139" t="s">
        <v>35</v>
      </c>
      <c r="L14" s="139" t="s">
        <v>35</v>
      </c>
      <c r="M14" s="139" t="s">
        <v>35</v>
      </c>
      <c r="N14" s="139"/>
    </row>
    <row r="15" spans="1:14" x14ac:dyDescent="0.25">
      <c r="A15" s="138">
        <v>11</v>
      </c>
      <c r="B15" s="139" t="s">
        <v>35</v>
      </c>
      <c r="C15" s="139" t="s">
        <v>35</v>
      </c>
      <c r="D15" s="139" t="s">
        <v>35</v>
      </c>
      <c r="E15" s="139" t="s">
        <v>35</v>
      </c>
      <c r="F15" s="139" t="s">
        <v>35</v>
      </c>
      <c r="G15" s="139" t="s">
        <v>35</v>
      </c>
      <c r="H15" s="139" t="s">
        <v>35</v>
      </c>
      <c r="I15" s="139" t="s">
        <v>35</v>
      </c>
      <c r="J15" s="139" t="s">
        <v>35</v>
      </c>
      <c r="K15" s="139" t="s">
        <v>35</v>
      </c>
      <c r="L15" s="139" t="s">
        <v>35</v>
      </c>
      <c r="M15" s="139" t="s">
        <v>35</v>
      </c>
      <c r="N15" s="139"/>
    </row>
    <row r="16" spans="1:14" x14ac:dyDescent="0.25">
      <c r="A16" s="138">
        <v>12</v>
      </c>
      <c r="B16" s="139" t="s">
        <v>35</v>
      </c>
      <c r="C16" s="139" t="s">
        <v>35</v>
      </c>
      <c r="D16" s="139" t="s">
        <v>35</v>
      </c>
      <c r="E16" s="139" t="s">
        <v>35</v>
      </c>
      <c r="F16" s="139" t="s">
        <v>35</v>
      </c>
      <c r="G16" s="139" t="s">
        <v>35</v>
      </c>
      <c r="H16" s="139" t="s">
        <v>35</v>
      </c>
      <c r="I16" s="139" t="s">
        <v>35</v>
      </c>
      <c r="J16" s="139" t="s">
        <v>35</v>
      </c>
      <c r="K16" s="139" t="s">
        <v>35</v>
      </c>
      <c r="L16" s="139" t="s">
        <v>35</v>
      </c>
      <c r="M16" s="139" t="s">
        <v>35</v>
      </c>
      <c r="N16" s="139"/>
    </row>
    <row r="17" spans="1:14" x14ac:dyDescent="0.25">
      <c r="A17" s="138">
        <v>13</v>
      </c>
      <c r="B17" s="139" t="s">
        <v>35</v>
      </c>
      <c r="C17" s="139" t="s">
        <v>35</v>
      </c>
      <c r="D17" s="139" t="s">
        <v>35</v>
      </c>
      <c r="E17" s="139" t="s">
        <v>35</v>
      </c>
      <c r="F17" s="139" t="s">
        <v>35</v>
      </c>
      <c r="G17" s="139" t="s">
        <v>35</v>
      </c>
      <c r="H17" s="139" t="s">
        <v>35</v>
      </c>
      <c r="I17" s="139" t="s">
        <v>35</v>
      </c>
      <c r="J17" s="139" t="s">
        <v>35</v>
      </c>
      <c r="K17" s="139" t="s">
        <v>35</v>
      </c>
      <c r="L17" s="139" t="s">
        <v>35</v>
      </c>
      <c r="M17" s="139" t="s">
        <v>35</v>
      </c>
      <c r="N17" s="139"/>
    </row>
    <row r="18" spans="1:14" x14ac:dyDescent="0.25">
      <c r="A18" s="138">
        <v>14</v>
      </c>
      <c r="B18" s="139" t="s">
        <v>35</v>
      </c>
      <c r="C18" s="139" t="s">
        <v>35</v>
      </c>
      <c r="D18" s="139" t="s">
        <v>35</v>
      </c>
      <c r="E18" s="139" t="s">
        <v>35</v>
      </c>
      <c r="F18" s="139" t="s">
        <v>35</v>
      </c>
      <c r="G18" s="139" t="s">
        <v>35</v>
      </c>
      <c r="H18" s="139" t="s">
        <v>35</v>
      </c>
      <c r="I18" s="139" t="s">
        <v>35</v>
      </c>
      <c r="J18" s="139" t="s">
        <v>35</v>
      </c>
      <c r="K18" s="139" t="s">
        <v>35</v>
      </c>
      <c r="L18" s="139" t="s">
        <v>35</v>
      </c>
      <c r="M18" s="139" t="s">
        <v>35</v>
      </c>
      <c r="N18" s="139"/>
    </row>
    <row r="19" spans="1:14" x14ac:dyDescent="0.25">
      <c r="A19" s="138">
        <v>15</v>
      </c>
      <c r="B19" s="139" t="s">
        <v>35</v>
      </c>
      <c r="C19" s="139" t="s">
        <v>35</v>
      </c>
      <c r="D19" s="139" t="s">
        <v>35</v>
      </c>
      <c r="E19" s="139" t="s">
        <v>35</v>
      </c>
      <c r="F19" s="139" t="s">
        <v>35</v>
      </c>
      <c r="G19" s="139" t="s">
        <v>35</v>
      </c>
      <c r="H19" s="139" t="s">
        <v>35</v>
      </c>
      <c r="I19" s="139" t="s">
        <v>35</v>
      </c>
      <c r="J19" s="139" t="s">
        <v>35</v>
      </c>
      <c r="K19" s="139" t="s">
        <v>35</v>
      </c>
      <c r="L19" s="139" t="s">
        <v>35</v>
      </c>
      <c r="M19" s="139" t="s">
        <v>35</v>
      </c>
      <c r="N19" s="139"/>
    </row>
    <row r="20" spans="1:14" x14ac:dyDescent="0.25">
      <c r="A20" s="138">
        <v>16</v>
      </c>
      <c r="B20" s="139" t="s">
        <v>35</v>
      </c>
      <c r="C20" s="139" t="s">
        <v>35</v>
      </c>
      <c r="D20" s="139" t="s">
        <v>35</v>
      </c>
      <c r="E20" s="139" t="s">
        <v>35</v>
      </c>
      <c r="F20" s="139" t="s">
        <v>35</v>
      </c>
      <c r="G20" s="139" t="s">
        <v>35</v>
      </c>
      <c r="H20" s="139" t="s">
        <v>35</v>
      </c>
      <c r="I20" s="139" t="s">
        <v>35</v>
      </c>
      <c r="J20" s="139" t="s">
        <v>35</v>
      </c>
      <c r="K20" s="139" t="s">
        <v>35</v>
      </c>
      <c r="L20" s="139" t="s">
        <v>35</v>
      </c>
      <c r="M20" s="139" t="s">
        <v>35</v>
      </c>
      <c r="N20" s="139"/>
    </row>
    <row r="21" spans="1:14" x14ac:dyDescent="0.25">
      <c r="A21" s="138">
        <v>17</v>
      </c>
      <c r="B21" s="139" t="s">
        <v>35</v>
      </c>
      <c r="C21" s="139" t="s">
        <v>35</v>
      </c>
      <c r="D21" s="139" t="s">
        <v>35</v>
      </c>
      <c r="E21" s="139" t="s">
        <v>35</v>
      </c>
      <c r="F21" s="139" t="s">
        <v>35</v>
      </c>
      <c r="G21" s="139" t="s">
        <v>35</v>
      </c>
      <c r="H21" s="139" t="s">
        <v>35</v>
      </c>
      <c r="I21" s="139" t="s">
        <v>35</v>
      </c>
      <c r="J21" s="139" t="s">
        <v>35</v>
      </c>
      <c r="K21" s="139" t="s">
        <v>35</v>
      </c>
      <c r="L21" s="139" t="s">
        <v>35</v>
      </c>
      <c r="M21" s="139" t="s">
        <v>35</v>
      </c>
      <c r="N21" s="139"/>
    </row>
    <row r="22" spans="1:14" x14ac:dyDescent="0.25">
      <c r="A22" s="138">
        <v>18</v>
      </c>
      <c r="B22" s="139" t="s">
        <v>35</v>
      </c>
      <c r="C22" s="139" t="s">
        <v>35</v>
      </c>
      <c r="D22" s="139" t="s">
        <v>35</v>
      </c>
      <c r="E22" s="139" t="s">
        <v>35</v>
      </c>
      <c r="F22" s="139" t="s">
        <v>35</v>
      </c>
      <c r="G22" s="139" t="s">
        <v>35</v>
      </c>
      <c r="H22" s="139" t="s">
        <v>35</v>
      </c>
      <c r="I22" s="139" t="s">
        <v>35</v>
      </c>
      <c r="J22" s="139" t="s">
        <v>35</v>
      </c>
      <c r="K22" s="139" t="s">
        <v>35</v>
      </c>
      <c r="L22" s="139" t="s">
        <v>35</v>
      </c>
      <c r="M22" s="139" t="s">
        <v>35</v>
      </c>
      <c r="N22" s="139"/>
    </row>
    <row r="23" spans="1:14" x14ac:dyDescent="0.25">
      <c r="A23" s="138">
        <v>19</v>
      </c>
      <c r="B23" s="139" t="s">
        <v>35</v>
      </c>
      <c r="C23" s="139" t="s">
        <v>35</v>
      </c>
      <c r="D23" s="139" t="s">
        <v>35</v>
      </c>
      <c r="E23" s="139" t="s">
        <v>35</v>
      </c>
      <c r="F23" s="139" t="s">
        <v>35</v>
      </c>
      <c r="G23" s="139" t="s">
        <v>35</v>
      </c>
      <c r="H23" s="139" t="s">
        <v>35</v>
      </c>
      <c r="I23" s="139" t="s">
        <v>35</v>
      </c>
      <c r="J23" s="139" t="s">
        <v>35</v>
      </c>
      <c r="K23" s="139" t="s">
        <v>35</v>
      </c>
      <c r="L23" s="139" t="s">
        <v>35</v>
      </c>
      <c r="M23" s="139" t="s">
        <v>35</v>
      </c>
      <c r="N23" s="139"/>
    </row>
    <row r="24" spans="1:14" x14ac:dyDescent="0.25">
      <c r="A24" s="138">
        <v>20</v>
      </c>
      <c r="B24" s="139" t="s">
        <v>35</v>
      </c>
      <c r="C24" s="139" t="s">
        <v>35</v>
      </c>
      <c r="D24" s="139" t="s">
        <v>35</v>
      </c>
      <c r="E24" s="139" t="s">
        <v>35</v>
      </c>
      <c r="F24" s="139" t="s">
        <v>35</v>
      </c>
      <c r="G24" s="139" t="s">
        <v>35</v>
      </c>
      <c r="H24" s="139" t="s">
        <v>35</v>
      </c>
      <c r="I24" s="139" t="s">
        <v>35</v>
      </c>
      <c r="J24" s="139" t="s">
        <v>35</v>
      </c>
      <c r="K24" s="139" t="s">
        <v>35</v>
      </c>
      <c r="L24" s="139" t="s">
        <v>35</v>
      </c>
      <c r="M24" s="139" t="s">
        <v>35</v>
      </c>
      <c r="N24" s="139"/>
    </row>
    <row r="25" spans="1:14" x14ac:dyDescent="0.25">
      <c r="A25" s="138">
        <v>21</v>
      </c>
      <c r="B25" s="139" t="s">
        <v>35</v>
      </c>
      <c r="C25" s="139" t="s">
        <v>35</v>
      </c>
      <c r="D25" s="139" t="s">
        <v>35</v>
      </c>
      <c r="E25" s="139" t="s">
        <v>35</v>
      </c>
      <c r="F25" s="139" t="s">
        <v>35</v>
      </c>
      <c r="G25" s="139" t="s">
        <v>35</v>
      </c>
      <c r="H25" s="139" t="s">
        <v>35</v>
      </c>
      <c r="I25" s="139" t="s">
        <v>35</v>
      </c>
      <c r="J25" s="139" t="s">
        <v>35</v>
      </c>
      <c r="K25" s="139" t="s">
        <v>35</v>
      </c>
      <c r="L25" s="139" t="s">
        <v>35</v>
      </c>
      <c r="M25" s="139" t="s">
        <v>35</v>
      </c>
      <c r="N25" s="139"/>
    </row>
    <row r="26" spans="1:14" x14ac:dyDescent="0.25">
      <c r="A26" s="138">
        <v>22</v>
      </c>
      <c r="B26" s="139" t="s">
        <v>35</v>
      </c>
      <c r="C26" s="139" t="s">
        <v>35</v>
      </c>
      <c r="D26" s="139" t="s">
        <v>35</v>
      </c>
      <c r="E26" s="139" t="s">
        <v>35</v>
      </c>
      <c r="F26" s="139" t="s">
        <v>35</v>
      </c>
      <c r="G26" s="139" t="s">
        <v>35</v>
      </c>
      <c r="H26" s="139" t="s">
        <v>35</v>
      </c>
      <c r="I26" s="139" t="s">
        <v>35</v>
      </c>
      <c r="J26" s="139" t="s">
        <v>35</v>
      </c>
      <c r="K26" s="139" t="s">
        <v>35</v>
      </c>
      <c r="L26" s="139" t="s">
        <v>35</v>
      </c>
      <c r="M26" s="139" t="s">
        <v>35</v>
      </c>
      <c r="N26" s="139"/>
    </row>
    <row r="27" spans="1:14" x14ac:dyDescent="0.25">
      <c r="A27" s="138">
        <v>23</v>
      </c>
      <c r="B27" s="139" t="s">
        <v>35</v>
      </c>
      <c r="C27" s="139" t="s">
        <v>35</v>
      </c>
      <c r="D27" s="139" t="s">
        <v>35</v>
      </c>
      <c r="E27" s="139" t="s">
        <v>35</v>
      </c>
      <c r="F27" s="139" t="s">
        <v>35</v>
      </c>
      <c r="G27" s="139" t="s">
        <v>35</v>
      </c>
      <c r="H27" s="139" t="s">
        <v>35</v>
      </c>
      <c r="I27" s="139" t="s">
        <v>35</v>
      </c>
      <c r="J27" s="139" t="s">
        <v>35</v>
      </c>
      <c r="K27" s="139" t="s">
        <v>35</v>
      </c>
      <c r="L27" s="139" t="s">
        <v>35</v>
      </c>
      <c r="M27" s="139" t="s">
        <v>35</v>
      </c>
      <c r="N27" s="139"/>
    </row>
    <row r="28" spans="1:14" x14ac:dyDescent="0.25">
      <c r="A28" s="138">
        <v>24</v>
      </c>
      <c r="B28" s="139" t="s">
        <v>35</v>
      </c>
      <c r="C28" s="139" t="s">
        <v>35</v>
      </c>
      <c r="D28" s="139" t="s">
        <v>35</v>
      </c>
      <c r="E28" s="139" t="s">
        <v>35</v>
      </c>
      <c r="F28" s="139" t="s">
        <v>35</v>
      </c>
      <c r="G28" s="139" t="s">
        <v>35</v>
      </c>
      <c r="H28" s="139" t="s">
        <v>35</v>
      </c>
      <c r="I28" s="139" t="s">
        <v>35</v>
      </c>
      <c r="J28" s="139" t="s">
        <v>35</v>
      </c>
      <c r="K28" s="139" t="s">
        <v>35</v>
      </c>
      <c r="L28" s="139" t="s">
        <v>35</v>
      </c>
      <c r="M28" s="139" t="s">
        <v>35</v>
      </c>
      <c r="N28" s="139"/>
    </row>
    <row r="29" spans="1:14" x14ac:dyDescent="0.25">
      <c r="A29" s="138">
        <v>25</v>
      </c>
      <c r="B29" s="139" t="s">
        <v>35</v>
      </c>
      <c r="C29" s="139" t="s">
        <v>35</v>
      </c>
      <c r="D29" s="139" t="s">
        <v>35</v>
      </c>
      <c r="E29" s="139" t="s">
        <v>35</v>
      </c>
      <c r="F29" s="139" t="s">
        <v>35</v>
      </c>
      <c r="G29" s="139" t="s">
        <v>35</v>
      </c>
      <c r="H29" s="139" t="s">
        <v>35</v>
      </c>
      <c r="I29" s="139" t="s">
        <v>35</v>
      </c>
      <c r="J29" s="139" t="s">
        <v>35</v>
      </c>
      <c r="K29" s="139" t="s">
        <v>35</v>
      </c>
      <c r="L29" s="139" t="s">
        <v>35</v>
      </c>
      <c r="M29" s="139" t="s">
        <v>35</v>
      </c>
      <c r="N29" s="139"/>
    </row>
    <row r="30" spans="1:14" x14ac:dyDescent="0.25">
      <c r="A30" s="138">
        <v>26</v>
      </c>
      <c r="B30" s="139" t="s">
        <v>35</v>
      </c>
      <c r="C30" s="139" t="s">
        <v>35</v>
      </c>
      <c r="D30" s="139" t="s">
        <v>35</v>
      </c>
      <c r="E30" s="139" t="s">
        <v>35</v>
      </c>
      <c r="F30" s="139" t="s">
        <v>35</v>
      </c>
      <c r="G30" s="139" t="s">
        <v>35</v>
      </c>
      <c r="H30" s="139" t="s">
        <v>35</v>
      </c>
      <c r="I30" s="139" t="s">
        <v>35</v>
      </c>
      <c r="J30" s="139" t="s">
        <v>35</v>
      </c>
      <c r="K30" s="139" t="s">
        <v>35</v>
      </c>
      <c r="L30" s="139" t="s">
        <v>35</v>
      </c>
      <c r="M30" s="139" t="s">
        <v>35</v>
      </c>
      <c r="N30" s="139"/>
    </row>
    <row r="31" spans="1:14" x14ac:dyDescent="0.25">
      <c r="A31" s="138">
        <v>27</v>
      </c>
      <c r="B31" s="139" t="s">
        <v>35</v>
      </c>
      <c r="C31" s="139" t="s">
        <v>35</v>
      </c>
      <c r="D31" s="139" t="s">
        <v>35</v>
      </c>
      <c r="E31" s="139" t="s">
        <v>35</v>
      </c>
      <c r="F31" s="139" t="s">
        <v>35</v>
      </c>
      <c r="G31" s="139" t="s">
        <v>35</v>
      </c>
      <c r="H31" s="139" t="s">
        <v>35</v>
      </c>
      <c r="I31" s="139" t="s">
        <v>35</v>
      </c>
      <c r="J31" s="139" t="s">
        <v>35</v>
      </c>
      <c r="K31" s="139" t="s">
        <v>35</v>
      </c>
      <c r="L31" s="139" t="s">
        <v>35</v>
      </c>
      <c r="M31" s="139" t="s">
        <v>35</v>
      </c>
      <c r="N31" s="139"/>
    </row>
    <row r="32" spans="1:14" x14ac:dyDescent="0.25">
      <c r="A32" s="138">
        <v>28</v>
      </c>
      <c r="B32" s="139" t="s">
        <v>35</v>
      </c>
      <c r="C32" s="139" t="s">
        <v>35</v>
      </c>
      <c r="D32" s="139" t="s">
        <v>35</v>
      </c>
      <c r="E32" s="139" t="s">
        <v>35</v>
      </c>
      <c r="F32" s="139" t="s">
        <v>35</v>
      </c>
      <c r="G32" s="139" t="s">
        <v>35</v>
      </c>
      <c r="H32" s="139" t="s">
        <v>35</v>
      </c>
      <c r="I32" s="139" t="s">
        <v>35</v>
      </c>
      <c r="J32" s="139" t="s">
        <v>35</v>
      </c>
      <c r="K32" s="139" t="s">
        <v>35</v>
      </c>
      <c r="L32" s="139" t="s">
        <v>35</v>
      </c>
      <c r="M32" s="139" t="s">
        <v>35</v>
      </c>
      <c r="N32" s="139"/>
    </row>
    <row r="33" spans="1:14" x14ac:dyDescent="0.25">
      <c r="A33" s="138">
        <v>29</v>
      </c>
      <c r="B33" s="139" t="s">
        <v>35</v>
      </c>
      <c r="C33" s="139" t="s">
        <v>35</v>
      </c>
      <c r="D33" s="139" t="s">
        <v>35</v>
      </c>
      <c r="E33" s="139" t="s">
        <v>35</v>
      </c>
      <c r="F33" s="139" t="s">
        <v>35</v>
      </c>
      <c r="G33" s="139" t="s">
        <v>35</v>
      </c>
      <c r="H33" s="139" t="s">
        <v>35</v>
      </c>
      <c r="I33" s="139" t="s">
        <v>35</v>
      </c>
      <c r="J33" s="139" t="s">
        <v>35</v>
      </c>
      <c r="K33" s="139" t="s">
        <v>35</v>
      </c>
      <c r="L33" s="139" t="s">
        <v>35</v>
      </c>
      <c r="M33" s="139" t="s">
        <v>35</v>
      </c>
      <c r="N33" s="139"/>
    </row>
    <row r="34" spans="1:14" x14ac:dyDescent="0.25">
      <c r="A34" s="138">
        <v>30</v>
      </c>
      <c r="B34" s="139" t="s">
        <v>35</v>
      </c>
      <c r="C34" s="139" t="s">
        <v>35</v>
      </c>
      <c r="D34" s="139" t="s">
        <v>35</v>
      </c>
      <c r="E34" s="139" t="s">
        <v>35</v>
      </c>
      <c r="F34" s="139" t="s">
        <v>35</v>
      </c>
      <c r="G34" s="139" t="s">
        <v>35</v>
      </c>
      <c r="H34" s="139" t="s">
        <v>35</v>
      </c>
      <c r="I34" s="139" t="s">
        <v>35</v>
      </c>
      <c r="J34" s="139" t="s">
        <v>35</v>
      </c>
      <c r="K34" s="139" t="s">
        <v>35</v>
      </c>
      <c r="L34" s="139" t="s">
        <v>35</v>
      </c>
      <c r="M34" s="139" t="s">
        <v>35</v>
      </c>
      <c r="N34" s="139"/>
    </row>
    <row r="35" spans="1:14" x14ac:dyDescent="0.25">
      <c r="A35" s="138">
        <v>31</v>
      </c>
      <c r="B35" s="139" t="s">
        <v>35</v>
      </c>
      <c r="C35" s="139" t="s">
        <v>35</v>
      </c>
      <c r="D35" s="139" t="s">
        <v>35</v>
      </c>
      <c r="E35" s="139" t="s">
        <v>35</v>
      </c>
      <c r="F35" s="139" t="s">
        <v>35</v>
      </c>
      <c r="G35" s="139" t="s">
        <v>35</v>
      </c>
      <c r="H35" s="139" t="s">
        <v>35</v>
      </c>
      <c r="I35" s="139" t="s">
        <v>35</v>
      </c>
      <c r="J35" s="139" t="s">
        <v>35</v>
      </c>
      <c r="K35" s="139" t="s">
        <v>35</v>
      </c>
      <c r="L35" s="139" t="s">
        <v>35</v>
      </c>
      <c r="M35" s="139" t="s">
        <v>35</v>
      </c>
      <c r="N35" s="139"/>
    </row>
    <row r="36" spans="1:14" x14ac:dyDescent="0.25">
      <c r="A36" s="138">
        <v>32</v>
      </c>
      <c r="B36" s="139" t="s">
        <v>35</v>
      </c>
      <c r="C36" s="139" t="s">
        <v>35</v>
      </c>
      <c r="D36" s="139" t="s">
        <v>35</v>
      </c>
      <c r="E36" s="139" t="s">
        <v>35</v>
      </c>
      <c r="F36" s="139" t="s">
        <v>35</v>
      </c>
      <c r="G36" s="139" t="s">
        <v>35</v>
      </c>
      <c r="H36" s="139" t="s">
        <v>35</v>
      </c>
      <c r="I36" s="139" t="s">
        <v>35</v>
      </c>
      <c r="J36" s="139" t="s">
        <v>35</v>
      </c>
      <c r="K36" s="139" t="s">
        <v>35</v>
      </c>
      <c r="L36" s="139" t="s">
        <v>35</v>
      </c>
      <c r="M36" s="139" t="s">
        <v>35</v>
      </c>
      <c r="N36" s="139"/>
    </row>
    <row r="37" spans="1:14" x14ac:dyDescent="0.25">
      <c r="A37" s="138">
        <v>33</v>
      </c>
      <c r="B37" s="139" t="s">
        <v>35</v>
      </c>
      <c r="C37" s="139" t="s">
        <v>35</v>
      </c>
      <c r="D37" s="139" t="s">
        <v>35</v>
      </c>
      <c r="E37" s="139" t="s">
        <v>35</v>
      </c>
      <c r="F37" s="139" t="s">
        <v>35</v>
      </c>
      <c r="G37" s="139" t="s">
        <v>35</v>
      </c>
      <c r="H37" s="139" t="s">
        <v>35</v>
      </c>
      <c r="I37" s="139" t="s">
        <v>35</v>
      </c>
      <c r="J37" s="139" t="s">
        <v>35</v>
      </c>
      <c r="K37" s="139" t="s">
        <v>35</v>
      </c>
      <c r="L37" s="139" t="s">
        <v>35</v>
      </c>
      <c r="M37" s="139" t="s">
        <v>35</v>
      </c>
      <c r="N37" s="139"/>
    </row>
    <row r="38" spans="1:14" x14ac:dyDescent="0.25">
      <c r="A38" s="138">
        <v>34</v>
      </c>
      <c r="B38" s="139" t="s">
        <v>35</v>
      </c>
      <c r="C38" s="139" t="s">
        <v>35</v>
      </c>
      <c r="D38" s="139" t="s">
        <v>35</v>
      </c>
      <c r="E38" s="139" t="s">
        <v>35</v>
      </c>
      <c r="F38" s="139" t="s">
        <v>35</v>
      </c>
      <c r="G38" s="139" t="s">
        <v>35</v>
      </c>
      <c r="H38" s="139" t="s">
        <v>35</v>
      </c>
      <c r="I38" s="139" t="s">
        <v>35</v>
      </c>
      <c r="J38" s="139" t="s">
        <v>35</v>
      </c>
      <c r="K38" s="139" t="s">
        <v>35</v>
      </c>
      <c r="L38" s="139" t="s">
        <v>35</v>
      </c>
      <c r="M38" s="139" t="s">
        <v>35</v>
      </c>
      <c r="N38" s="139"/>
    </row>
    <row r="39" spans="1:14" x14ac:dyDescent="0.25">
      <c r="A39" s="138">
        <v>35</v>
      </c>
      <c r="B39" s="139" t="s">
        <v>35</v>
      </c>
      <c r="C39" s="139" t="s">
        <v>35</v>
      </c>
      <c r="D39" s="139" t="s">
        <v>35</v>
      </c>
      <c r="E39" s="139" t="s">
        <v>35</v>
      </c>
      <c r="F39" s="139" t="s">
        <v>35</v>
      </c>
      <c r="G39" s="139" t="s">
        <v>35</v>
      </c>
      <c r="H39" s="139" t="s">
        <v>35</v>
      </c>
      <c r="I39" s="139" t="s">
        <v>35</v>
      </c>
      <c r="J39" s="139" t="s">
        <v>35</v>
      </c>
      <c r="K39" s="139" t="s">
        <v>35</v>
      </c>
      <c r="L39" s="139" t="s">
        <v>35</v>
      </c>
      <c r="M39" s="139" t="s">
        <v>35</v>
      </c>
      <c r="N39" s="139"/>
    </row>
    <row r="40" spans="1:14" x14ac:dyDescent="0.25">
      <c r="A40" s="138">
        <v>36</v>
      </c>
      <c r="B40" s="139" t="s">
        <v>35</v>
      </c>
      <c r="C40" s="139" t="s">
        <v>35</v>
      </c>
      <c r="D40" s="139" t="s">
        <v>35</v>
      </c>
      <c r="E40" s="139" t="s">
        <v>35</v>
      </c>
      <c r="F40" s="139" t="s">
        <v>35</v>
      </c>
      <c r="G40" s="139" t="s">
        <v>35</v>
      </c>
      <c r="H40" s="139" t="s">
        <v>35</v>
      </c>
      <c r="I40" s="139" t="s">
        <v>35</v>
      </c>
      <c r="J40" s="139" t="s">
        <v>35</v>
      </c>
      <c r="K40" s="139" t="s">
        <v>35</v>
      </c>
      <c r="L40" s="139" t="s">
        <v>35</v>
      </c>
      <c r="M40" s="139" t="s">
        <v>35</v>
      </c>
      <c r="N40" s="139"/>
    </row>
    <row r="41" spans="1:14" x14ac:dyDescent="0.25">
      <c r="A41" s="138">
        <v>37</v>
      </c>
      <c r="B41" s="139" t="s">
        <v>35</v>
      </c>
      <c r="C41" s="139" t="s">
        <v>35</v>
      </c>
      <c r="D41" s="139" t="s">
        <v>35</v>
      </c>
      <c r="E41" s="139" t="s">
        <v>35</v>
      </c>
      <c r="F41" s="139" t="s">
        <v>35</v>
      </c>
      <c r="G41" s="139" t="s">
        <v>35</v>
      </c>
      <c r="H41" s="139" t="s">
        <v>35</v>
      </c>
      <c r="I41" s="139" t="s">
        <v>35</v>
      </c>
      <c r="J41" s="139" t="s">
        <v>35</v>
      </c>
      <c r="K41" s="139" t="s">
        <v>35</v>
      </c>
      <c r="L41" s="139" t="s">
        <v>35</v>
      </c>
      <c r="M41" s="139" t="s">
        <v>35</v>
      </c>
      <c r="N41" s="139"/>
    </row>
    <row r="42" spans="1:14" x14ac:dyDescent="0.25">
      <c r="A42" s="138">
        <v>38</v>
      </c>
      <c r="B42" s="139" t="s">
        <v>35</v>
      </c>
      <c r="C42" s="139" t="s">
        <v>35</v>
      </c>
      <c r="D42" s="139" t="s">
        <v>35</v>
      </c>
      <c r="E42" s="139" t="s">
        <v>35</v>
      </c>
      <c r="F42" s="139" t="s">
        <v>35</v>
      </c>
      <c r="G42" s="139" t="s">
        <v>35</v>
      </c>
      <c r="H42" s="139" t="s">
        <v>35</v>
      </c>
      <c r="I42" s="139" t="s">
        <v>35</v>
      </c>
      <c r="J42" s="139" t="s">
        <v>35</v>
      </c>
      <c r="K42" s="139" t="s">
        <v>35</v>
      </c>
      <c r="L42" s="139" t="s">
        <v>35</v>
      </c>
      <c r="M42" s="139" t="s">
        <v>35</v>
      </c>
      <c r="N42" s="139"/>
    </row>
    <row r="43" spans="1:14" x14ac:dyDescent="0.25">
      <c r="A43" s="138">
        <v>39</v>
      </c>
      <c r="B43" s="139" t="s">
        <v>35</v>
      </c>
      <c r="C43" s="139" t="s">
        <v>35</v>
      </c>
      <c r="D43" s="139" t="s">
        <v>35</v>
      </c>
      <c r="E43" s="139" t="s">
        <v>35</v>
      </c>
      <c r="F43" s="139" t="s">
        <v>35</v>
      </c>
      <c r="G43" s="139" t="s">
        <v>35</v>
      </c>
      <c r="H43" s="139" t="s">
        <v>35</v>
      </c>
      <c r="I43" s="139" t="s">
        <v>35</v>
      </c>
      <c r="J43" s="139" t="s">
        <v>35</v>
      </c>
      <c r="K43" s="139" t="s">
        <v>35</v>
      </c>
      <c r="L43" s="139" t="s">
        <v>35</v>
      </c>
      <c r="M43" s="139" t="s">
        <v>35</v>
      </c>
      <c r="N43" s="139"/>
    </row>
    <row r="44" spans="1:14" x14ac:dyDescent="0.25">
      <c r="A44" s="138">
        <v>40</v>
      </c>
      <c r="B44" s="139" t="s">
        <v>35</v>
      </c>
      <c r="C44" s="139" t="s">
        <v>35</v>
      </c>
      <c r="D44" s="139" t="s">
        <v>35</v>
      </c>
      <c r="E44" s="139" t="s">
        <v>35</v>
      </c>
      <c r="F44" s="139" t="s">
        <v>35</v>
      </c>
      <c r="G44" s="139" t="s">
        <v>35</v>
      </c>
      <c r="H44" s="139" t="s">
        <v>35</v>
      </c>
      <c r="I44" s="139" t="s">
        <v>35</v>
      </c>
      <c r="J44" s="139" t="s">
        <v>35</v>
      </c>
      <c r="K44" s="139" t="s">
        <v>35</v>
      </c>
      <c r="L44" s="139" t="s">
        <v>35</v>
      </c>
      <c r="M44" s="139" t="s">
        <v>35</v>
      </c>
      <c r="N44" s="139"/>
    </row>
    <row r="45" spans="1:14" x14ac:dyDescent="0.25">
      <c r="A45" s="138">
        <v>41</v>
      </c>
      <c r="B45" s="139" t="s">
        <v>35</v>
      </c>
      <c r="C45" s="139" t="s">
        <v>35</v>
      </c>
      <c r="D45" s="139" t="s">
        <v>35</v>
      </c>
      <c r="E45" s="139" t="s">
        <v>35</v>
      </c>
      <c r="F45" s="139" t="s">
        <v>35</v>
      </c>
      <c r="G45" s="139" t="s">
        <v>35</v>
      </c>
      <c r="H45" s="139" t="s">
        <v>35</v>
      </c>
      <c r="I45" s="139" t="s">
        <v>35</v>
      </c>
      <c r="J45" s="139" t="s">
        <v>35</v>
      </c>
      <c r="K45" s="139" t="s">
        <v>35</v>
      </c>
      <c r="L45" s="139" t="s">
        <v>35</v>
      </c>
      <c r="M45" s="139" t="s">
        <v>35</v>
      </c>
      <c r="N45" s="139"/>
    </row>
    <row r="46" spans="1:14" x14ac:dyDescent="0.25">
      <c r="A46" s="138">
        <v>42</v>
      </c>
      <c r="B46" s="139" t="s">
        <v>35</v>
      </c>
      <c r="C46" s="139" t="s">
        <v>35</v>
      </c>
      <c r="D46" s="139" t="s">
        <v>35</v>
      </c>
      <c r="E46" s="139" t="s">
        <v>35</v>
      </c>
      <c r="F46" s="139" t="s">
        <v>35</v>
      </c>
      <c r="G46" s="139" t="s">
        <v>35</v>
      </c>
      <c r="H46" s="139" t="s">
        <v>35</v>
      </c>
      <c r="I46" s="139" t="s">
        <v>35</v>
      </c>
      <c r="J46" s="139" t="s">
        <v>35</v>
      </c>
      <c r="K46" s="139" t="s">
        <v>35</v>
      </c>
      <c r="L46" s="139" t="s">
        <v>35</v>
      </c>
      <c r="M46" s="139" t="s">
        <v>35</v>
      </c>
      <c r="N46" s="139"/>
    </row>
    <row r="47" spans="1:14" x14ac:dyDescent="0.25">
      <c r="A47" s="138">
        <v>43</v>
      </c>
      <c r="B47" s="139" t="s">
        <v>35</v>
      </c>
      <c r="C47" s="139" t="s">
        <v>35</v>
      </c>
      <c r="D47" s="139" t="s">
        <v>35</v>
      </c>
      <c r="E47" s="139" t="s">
        <v>35</v>
      </c>
      <c r="F47" s="139" t="s">
        <v>35</v>
      </c>
      <c r="G47" s="139" t="s">
        <v>35</v>
      </c>
      <c r="H47" s="139" t="s">
        <v>35</v>
      </c>
      <c r="I47" s="139" t="s">
        <v>35</v>
      </c>
      <c r="J47" s="139" t="s">
        <v>35</v>
      </c>
      <c r="K47" s="139" t="s">
        <v>35</v>
      </c>
      <c r="L47" s="139" t="s">
        <v>35</v>
      </c>
      <c r="M47" s="139" t="s">
        <v>35</v>
      </c>
      <c r="N47" s="139"/>
    </row>
    <row r="48" spans="1:14" x14ac:dyDescent="0.25">
      <c r="A48" s="138">
        <v>44</v>
      </c>
      <c r="B48" s="139" t="s">
        <v>35</v>
      </c>
      <c r="C48" s="139" t="s">
        <v>35</v>
      </c>
      <c r="D48" s="139" t="s">
        <v>35</v>
      </c>
      <c r="E48" s="139" t="s">
        <v>35</v>
      </c>
      <c r="F48" s="139" t="s">
        <v>35</v>
      </c>
      <c r="G48" s="139" t="s">
        <v>35</v>
      </c>
      <c r="H48" s="139" t="s">
        <v>35</v>
      </c>
      <c r="I48" s="139" t="s">
        <v>35</v>
      </c>
      <c r="J48" s="139" t="s">
        <v>35</v>
      </c>
      <c r="K48" s="139" t="s">
        <v>35</v>
      </c>
      <c r="L48" s="139" t="s">
        <v>35</v>
      </c>
      <c r="M48" s="139" t="s">
        <v>35</v>
      </c>
      <c r="N48" s="139"/>
    </row>
    <row r="49" spans="1:19" x14ac:dyDescent="0.25">
      <c r="A49" s="138">
        <v>45</v>
      </c>
      <c r="B49" s="139" t="s">
        <v>35</v>
      </c>
      <c r="C49" s="139" t="s">
        <v>35</v>
      </c>
      <c r="D49" s="139" t="s">
        <v>35</v>
      </c>
      <c r="E49" s="139" t="s">
        <v>35</v>
      </c>
      <c r="F49" s="139" t="s">
        <v>35</v>
      </c>
      <c r="G49" s="139" t="s">
        <v>35</v>
      </c>
      <c r="H49" s="139" t="s">
        <v>35</v>
      </c>
      <c r="I49" s="139" t="s">
        <v>35</v>
      </c>
      <c r="J49" s="139" t="s">
        <v>35</v>
      </c>
      <c r="K49" s="139" t="s">
        <v>35</v>
      </c>
      <c r="L49" s="139" t="s">
        <v>35</v>
      </c>
      <c r="M49" s="139" t="s">
        <v>35</v>
      </c>
      <c r="N49" s="139"/>
    </row>
    <row r="50" spans="1:19" x14ac:dyDescent="0.25">
      <c r="A50" s="138">
        <v>46</v>
      </c>
      <c r="B50" s="139" t="s">
        <v>35</v>
      </c>
      <c r="C50" s="139" t="s">
        <v>35</v>
      </c>
      <c r="D50" s="139" t="s">
        <v>35</v>
      </c>
      <c r="E50" s="139" t="s">
        <v>35</v>
      </c>
      <c r="F50" s="139" t="s">
        <v>35</v>
      </c>
      <c r="G50" s="139" t="s">
        <v>35</v>
      </c>
      <c r="H50" s="139" t="s">
        <v>35</v>
      </c>
      <c r="I50" s="139" t="s">
        <v>35</v>
      </c>
      <c r="J50" s="139" t="s">
        <v>35</v>
      </c>
      <c r="K50" s="139" t="s">
        <v>35</v>
      </c>
      <c r="L50" s="139" t="s">
        <v>35</v>
      </c>
      <c r="M50" s="139" t="s">
        <v>35</v>
      </c>
      <c r="N50" s="139"/>
    </row>
    <row r="51" spans="1:19" x14ac:dyDescent="0.25">
      <c r="A51" s="138">
        <v>47</v>
      </c>
      <c r="B51" s="139" t="s">
        <v>35</v>
      </c>
      <c r="C51" s="139" t="s">
        <v>35</v>
      </c>
      <c r="D51" s="139" t="s">
        <v>35</v>
      </c>
      <c r="E51" s="139" t="s">
        <v>35</v>
      </c>
      <c r="F51" s="139" t="s">
        <v>35</v>
      </c>
      <c r="G51" s="139" t="s">
        <v>35</v>
      </c>
      <c r="H51" s="139" t="s">
        <v>35</v>
      </c>
      <c r="I51" s="139" t="s">
        <v>35</v>
      </c>
      <c r="J51" s="139" t="s">
        <v>35</v>
      </c>
      <c r="K51" s="139" t="s">
        <v>35</v>
      </c>
      <c r="L51" s="139" t="s">
        <v>35</v>
      </c>
      <c r="M51" s="139" t="s">
        <v>35</v>
      </c>
      <c r="N51" s="139"/>
    </row>
    <row r="52" spans="1:19" x14ac:dyDescent="0.25">
      <c r="A52" s="138">
        <v>48</v>
      </c>
      <c r="B52" s="139" t="s">
        <v>35</v>
      </c>
      <c r="C52" s="139" t="s">
        <v>35</v>
      </c>
      <c r="D52" s="139" t="s">
        <v>35</v>
      </c>
      <c r="E52" s="139" t="s">
        <v>35</v>
      </c>
      <c r="F52" s="139" t="s">
        <v>35</v>
      </c>
      <c r="G52" s="139" t="s">
        <v>35</v>
      </c>
      <c r="H52" s="139" t="s">
        <v>35</v>
      </c>
      <c r="I52" s="139" t="s">
        <v>35</v>
      </c>
      <c r="J52" s="139" t="s">
        <v>35</v>
      </c>
      <c r="K52" s="139" t="s">
        <v>35</v>
      </c>
      <c r="L52" s="139" t="s">
        <v>35</v>
      </c>
      <c r="M52" s="139" t="s">
        <v>35</v>
      </c>
      <c r="N52" s="139"/>
    </row>
    <row r="53" spans="1:19" x14ac:dyDescent="0.25">
      <c r="A53" s="138">
        <v>49</v>
      </c>
      <c r="B53" s="139" t="s">
        <v>35</v>
      </c>
      <c r="C53" s="139" t="s">
        <v>35</v>
      </c>
      <c r="D53" s="139" t="s">
        <v>35</v>
      </c>
      <c r="E53" s="139" t="s">
        <v>35</v>
      </c>
      <c r="F53" s="139" t="s">
        <v>35</v>
      </c>
      <c r="G53" s="139" t="s">
        <v>35</v>
      </c>
      <c r="H53" s="139" t="s">
        <v>35</v>
      </c>
      <c r="I53" s="139" t="s">
        <v>35</v>
      </c>
      <c r="J53" s="139" t="s">
        <v>35</v>
      </c>
      <c r="K53" s="139" t="s">
        <v>35</v>
      </c>
      <c r="L53" s="139" t="s">
        <v>35</v>
      </c>
      <c r="M53" s="139" t="s">
        <v>35</v>
      </c>
      <c r="N53" s="139"/>
    </row>
    <row r="54" spans="1:19" x14ac:dyDescent="0.25">
      <c r="A54" s="138">
        <v>50</v>
      </c>
      <c r="B54" s="140">
        <v>42</v>
      </c>
      <c r="C54" s="140">
        <v>31</v>
      </c>
      <c r="D54" s="140">
        <v>32</v>
      </c>
      <c r="E54" s="140">
        <v>25</v>
      </c>
      <c r="F54" s="140">
        <v>61</v>
      </c>
      <c r="G54" s="140">
        <v>42</v>
      </c>
      <c r="H54" s="140">
        <v>53</v>
      </c>
      <c r="I54" s="140">
        <v>36</v>
      </c>
      <c r="J54" s="140">
        <v>73</v>
      </c>
      <c r="K54" s="140">
        <v>50</v>
      </c>
      <c r="L54" s="140">
        <v>64</v>
      </c>
      <c r="M54" s="140">
        <v>43</v>
      </c>
      <c r="N54" s="140"/>
      <c r="O54" s="141"/>
      <c r="P54" s="141"/>
      <c r="Q54" s="141"/>
      <c r="R54" s="141"/>
      <c r="S54" s="141"/>
    </row>
    <row r="55" spans="1:19" x14ac:dyDescent="0.25">
      <c r="A55" s="138">
        <v>51</v>
      </c>
      <c r="B55" s="140">
        <v>44</v>
      </c>
      <c r="C55" s="140">
        <v>32</v>
      </c>
      <c r="D55" s="140">
        <v>33</v>
      </c>
      <c r="E55" s="140">
        <v>26</v>
      </c>
      <c r="F55" s="140">
        <v>64.2</v>
      </c>
      <c r="G55" s="140">
        <v>44.2</v>
      </c>
      <c r="H55" s="140">
        <v>55.8</v>
      </c>
      <c r="I55" s="140">
        <v>37.700000000000003</v>
      </c>
      <c r="J55" s="140">
        <v>76.8</v>
      </c>
      <c r="K55" s="140">
        <v>52.8</v>
      </c>
      <c r="L55" s="140">
        <v>67.2</v>
      </c>
      <c r="M55" s="140">
        <v>45.2</v>
      </c>
      <c r="N55" s="140"/>
      <c r="O55" s="141"/>
      <c r="P55" s="141"/>
      <c r="Q55" s="141"/>
      <c r="R55" s="141"/>
      <c r="S55" s="141"/>
    </row>
    <row r="56" spans="1:19" x14ac:dyDescent="0.25">
      <c r="A56" s="138">
        <v>52</v>
      </c>
      <c r="B56" s="140">
        <v>46</v>
      </c>
      <c r="C56" s="140">
        <v>33</v>
      </c>
      <c r="D56" s="140">
        <v>34</v>
      </c>
      <c r="E56" s="140">
        <v>27</v>
      </c>
      <c r="F56" s="140">
        <v>67.400000000000006</v>
      </c>
      <c r="G56" s="140">
        <v>46.4</v>
      </c>
      <c r="H56" s="140">
        <v>58.6</v>
      </c>
      <c r="I56" s="140">
        <v>39.4</v>
      </c>
      <c r="J56" s="140">
        <v>80.599999999999994</v>
      </c>
      <c r="K56" s="140">
        <v>55.6</v>
      </c>
      <c r="L56" s="140">
        <v>70.400000000000006</v>
      </c>
      <c r="M56" s="140">
        <v>47.4</v>
      </c>
      <c r="N56" s="140"/>
      <c r="O56" s="141"/>
      <c r="P56" s="141"/>
      <c r="Q56" s="141"/>
      <c r="R56" s="141"/>
      <c r="S56" s="141"/>
    </row>
    <row r="57" spans="1:19" x14ac:dyDescent="0.25">
      <c r="A57" s="138">
        <v>53</v>
      </c>
      <c r="B57" s="140">
        <v>48</v>
      </c>
      <c r="C57" s="140">
        <v>34</v>
      </c>
      <c r="D57" s="140">
        <v>36</v>
      </c>
      <c r="E57" s="140">
        <v>28</v>
      </c>
      <c r="F57" s="140">
        <v>70.599999999999994</v>
      </c>
      <c r="G57" s="140">
        <v>48.6</v>
      </c>
      <c r="H57" s="140">
        <v>61.4</v>
      </c>
      <c r="I57" s="140">
        <v>41.1</v>
      </c>
      <c r="J57" s="140">
        <v>84.4</v>
      </c>
      <c r="K57" s="140">
        <v>58.4</v>
      </c>
      <c r="L57" s="140">
        <v>73.599999999999994</v>
      </c>
      <c r="M57" s="140">
        <v>49.6</v>
      </c>
      <c r="N57" s="140"/>
      <c r="O57" s="141"/>
      <c r="P57" s="141"/>
      <c r="Q57" s="141"/>
      <c r="R57" s="141"/>
      <c r="S57" s="141"/>
    </row>
    <row r="58" spans="1:19" x14ac:dyDescent="0.25">
      <c r="A58" s="138">
        <v>54</v>
      </c>
      <c r="B58" s="140">
        <v>50</v>
      </c>
      <c r="C58" s="140">
        <v>36</v>
      </c>
      <c r="D58" s="140">
        <v>38</v>
      </c>
      <c r="E58" s="140">
        <v>29</v>
      </c>
      <c r="F58" s="140">
        <v>73.8</v>
      </c>
      <c r="G58" s="140">
        <v>50.8</v>
      </c>
      <c r="H58" s="140">
        <v>64.2</v>
      </c>
      <c r="I58" s="140">
        <v>42.8</v>
      </c>
      <c r="J58" s="140">
        <v>88.2</v>
      </c>
      <c r="K58" s="140">
        <v>61.2</v>
      </c>
      <c r="L58" s="140">
        <v>76.8</v>
      </c>
      <c r="M58" s="140">
        <v>51.8</v>
      </c>
      <c r="N58" s="140"/>
      <c r="O58" s="141"/>
      <c r="P58" s="141"/>
      <c r="Q58" s="141"/>
      <c r="R58" s="141"/>
      <c r="S58" s="141"/>
    </row>
    <row r="59" spans="1:19" x14ac:dyDescent="0.25">
      <c r="A59" s="138">
        <v>55</v>
      </c>
      <c r="B59" s="140">
        <v>52</v>
      </c>
      <c r="C59" s="140">
        <v>38</v>
      </c>
      <c r="D59" s="140">
        <v>40</v>
      </c>
      <c r="E59" s="140">
        <v>30</v>
      </c>
      <c r="F59" s="140">
        <v>77</v>
      </c>
      <c r="G59" s="140">
        <v>53</v>
      </c>
      <c r="H59" s="140">
        <v>67</v>
      </c>
      <c r="I59" s="140">
        <v>44.5</v>
      </c>
      <c r="J59" s="140">
        <v>92</v>
      </c>
      <c r="K59" s="140">
        <v>64</v>
      </c>
      <c r="L59" s="140">
        <v>80</v>
      </c>
      <c r="M59" s="140">
        <v>54</v>
      </c>
      <c r="N59" s="140"/>
      <c r="O59" s="141"/>
      <c r="P59" s="141"/>
      <c r="Q59" s="141"/>
      <c r="R59" s="141"/>
      <c r="S59" s="141"/>
    </row>
    <row r="60" spans="1:19" x14ac:dyDescent="0.25">
      <c r="A60" s="138">
        <v>56</v>
      </c>
      <c r="B60" s="140">
        <v>54</v>
      </c>
      <c r="C60" s="140">
        <v>40</v>
      </c>
      <c r="D60" s="140">
        <v>42</v>
      </c>
      <c r="E60" s="140">
        <v>31</v>
      </c>
      <c r="F60" s="140">
        <v>82.6</v>
      </c>
      <c r="G60" s="140">
        <v>56</v>
      </c>
      <c r="H60" s="140">
        <v>69.8</v>
      </c>
      <c r="I60" s="140">
        <v>47.4</v>
      </c>
      <c r="J60" s="140">
        <v>98.8</v>
      </c>
      <c r="K60" s="140">
        <v>67.599999999999994</v>
      </c>
      <c r="L60" s="140">
        <v>83.4</v>
      </c>
      <c r="M60" s="140">
        <v>57.4</v>
      </c>
      <c r="N60" s="140"/>
      <c r="O60" s="141"/>
      <c r="P60" s="141"/>
      <c r="Q60" s="141"/>
      <c r="R60" s="141"/>
      <c r="S60" s="141"/>
    </row>
    <row r="61" spans="1:19" x14ac:dyDescent="0.25">
      <c r="A61" s="138">
        <v>57</v>
      </c>
      <c r="B61" s="140">
        <v>57</v>
      </c>
      <c r="C61" s="140">
        <v>42</v>
      </c>
      <c r="D61" s="140">
        <v>44</v>
      </c>
      <c r="E61" s="140">
        <v>32</v>
      </c>
      <c r="F61" s="140">
        <v>88.2</v>
      </c>
      <c r="G61" s="140">
        <v>59</v>
      </c>
      <c r="H61" s="140">
        <v>72.599999999999994</v>
      </c>
      <c r="I61" s="140">
        <v>50.3</v>
      </c>
      <c r="J61" s="140">
        <v>105.6</v>
      </c>
      <c r="K61" s="140">
        <v>71.2</v>
      </c>
      <c r="L61" s="140">
        <v>86.8</v>
      </c>
      <c r="M61" s="140">
        <v>60.8</v>
      </c>
      <c r="N61" s="140"/>
      <c r="O61" s="141"/>
      <c r="P61" s="141"/>
      <c r="Q61" s="141"/>
      <c r="R61" s="141"/>
      <c r="S61" s="141"/>
    </row>
    <row r="62" spans="1:19" x14ac:dyDescent="0.25">
      <c r="A62" s="138">
        <v>58</v>
      </c>
      <c r="B62" s="140">
        <v>60</v>
      </c>
      <c r="C62" s="140">
        <v>44</v>
      </c>
      <c r="D62" s="140">
        <v>46</v>
      </c>
      <c r="E62" s="140">
        <v>33</v>
      </c>
      <c r="F62" s="140">
        <v>93.8</v>
      </c>
      <c r="G62" s="140">
        <v>62</v>
      </c>
      <c r="H62" s="140">
        <v>75.400000000000006</v>
      </c>
      <c r="I62" s="140">
        <v>53.2</v>
      </c>
      <c r="J62" s="140">
        <v>112.4</v>
      </c>
      <c r="K62" s="140">
        <v>74.8</v>
      </c>
      <c r="L62" s="140">
        <v>90.2</v>
      </c>
      <c r="M62" s="140">
        <v>64.2</v>
      </c>
      <c r="N62" s="140"/>
      <c r="O62" s="141"/>
      <c r="P62" s="141"/>
      <c r="Q62" s="141"/>
      <c r="R62" s="141"/>
      <c r="S62" s="141"/>
    </row>
    <row r="63" spans="1:19" x14ac:dyDescent="0.25">
      <c r="A63" s="138">
        <v>59</v>
      </c>
      <c r="B63" s="140">
        <v>63</v>
      </c>
      <c r="C63" s="140">
        <v>46</v>
      </c>
      <c r="D63" s="140">
        <v>48</v>
      </c>
      <c r="E63" s="140">
        <v>35</v>
      </c>
      <c r="F63" s="140">
        <v>99.4</v>
      </c>
      <c r="G63" s="140">
        <v>65</v>
      </c>
      <c r="H63" s="140">
        <v>78.2</v>
      </c>
      <c r="I63" s="140">
        <v>56.1</v>
      </c>
      <c r="J63" s="140">
        <v>119.2</v>
      </c>
      <c r="K63" s="140">
        <v>78.400000000000006</v>
      </c>
      <c r="L63" s="140">
        <v>93.6</v>
      </c>
      <c r="M63" s="140">
        <v>67.599999999999994</v>
      </c>
      <c r="N63" s="140"/>
      <c r="O63" s="141"/>
      <c r="P63" s="141"/>
      <c r="Q63" s="141"/>
      <c r="R63" s="141"/>
      <c r="S63" s="141"/>
    </row>
    <row r="64" spans="1:19" x14ac:dyDescent="0.25">
      <c r="A64" s="138">
        <v>60</v>
      </c>
      <c r="B64" s="140">
        <v>66</v>
      </c>
      <c r="C64" s="140">
        <v>48</v>
      </c>
      <c r="D64" s="140">
        <v>50</v>
      </c>
      <c r="E64" s="140">
        <v>37</v>
      </c>
      <c r="F64" s="140">
        <v>105</v>
      </c>
      <c r="G64" s="140">
        <v>68</v>
      </c>
      <c r="H64" s="140">
        <v>81</v>
      </c>
      <c r="I64" s="140">
        <v>59</v>
      </c>
      <c r="J64" s="140">
        <v>126</v>
      </c>
      <c r="K64" s="140">
        <v>82</v>
      </c>
      <c r="L64" s="140">
        <v>97</v>
      </c>
      <c r="M64" s="140">
        <v>71</v>
      </c>
      <c r="N64" s="140"/>
      <c r="O64" s="141"/>
      <c r="P64" s="141"/>
      <c r="Q64" s="141"/>
      <c r="R64" s="141"/>
      <c r="S64" s="141"/>
    </row>
    <row r="65" spans="1:19" x14ac:dyDescent="0.25">
      <c r="A65" s="138">
        <v>61</v>
      </c>
      <c r="B65" s="140">
        <v>69</v>
      </c>
      <c r="C65" s="140">
        <v>50</v>
      </c>
      <c r="D65" s="140">
        <v>52</v>
      </c>
      <c r="E65" s="140">
        <v>39</v>
      </c>
      <c r="F65" s="140">
        <v>110.2</v>
      </c>
      <c r="G65" s="140">
        <v>71.8</v>
      </c>
      <c r="H65" s="140">
        <v>84</v>
      </c>
      <c r="I65" s="140">
        <v>62.4</v>
      </c>
      <c r="J65" s="140">
        <v>132.19999999999999</v>
      </c>
      <c r="K65" s="140">
        <v>86.4</v>
      </c>
      <c r="L65" s="140">
        <v>100.6</v>
      </c>
      <c r="M65" s="140">
        <v>75</v>
      </c>
      <c r="N65" s="140"/>
      <c r="O65" s="141"/>
      <c r="P65" s="141"/>
      <c r="Q65" s="141"/>
      <c r="R65" s="141"/>
      <c r="S65" s="141"/>
    </row>
    <row r="66" spans="1:19" x14ac:dyDescent="0.25">
      <c r="A66" s="138">
        <v>62</v>
      </c>
      <c r="B66" s="140">
        <v>72</v>
      </c>
      <c r="C66" s="140">
        <v>52</v>
      </c>
      <c r="D66" s="140">
        <v>55</v>
      </c>
      <c r="E66" s="140">
        <v>41</v>
      </c>
      <c r="F66" s="140">
        <v>115.4</v>
      </c>
      <c r="G66" s="140">
        <v>75.599999999999994</v>
      </c>
      <c r="H66" s="140">
        <v>87</v>
      </c>
      <c r="I66" s="140">
        <v>65.8</v>
      </c>
      <c r="J66" s="140">
        <v>138.4</v>
      </c>
      <c r="K66" s="140">
        <v>90.8</v>
      </c>
      <c r="L66" s="140">
        <v>104.2</v>
      </c>
      <c r="M66" s="140">
        <v>79</v>
      </c>
      <c r="N66" s="140"/>
      <c r="O66" s="141"/>
      <c r="P66" s="141"/>
      <c r="Q66" s="141"/>
      <c r="R66" s="141"/>
      <c r="S66" s="141"/>
    </row>
    <row r="67" spans="1:19" x14ac:dyDescent="0.25">
      <c r="A67" s="138">
        <v>63</v>
      </c>
      <c r="B67" s="140">
        <v>76</v>
      </c>
      <c r="C67" s="140">
        <v>55</v>
      </c>
      <c r="D67" s="140">
        <v>58</v>
      </c>
      <c r="E67" s="140">
        <v>43</v>
      </c>
      <c r="F67" s="140">
        <v>120.6</v>
      </c>
      <c r="G67" s="140">
        <v>79.400000000000006</v>
      </c>
      <c r="H67" s="140">
        <v>90</v>
      </c>
      <c r="I67" s="140">
        <v>69.2</v>
      </c>
      <c r="J67" s="140">
        <v>144.6</v>
      </c>
      <c r="K67" s="140">
        <v>95.2</v>
      </c>
      <c r="L67" s="140">
        <v>107.8</v>
      </c>
      <c r="M67" s="140">
        <v>83</v>
      </c>
      <c r="N67" s="140"/>
      <c r="O67" s="141"/>
      <c r="P67" s="141"/>
      <c r="Q67" s="141"/>
      <c r="R67" s="141"/>
      <c r="S67" s="141"/>
    </row>
    <row r="68" spans="1:19" x14ac:dyDescent="0.25">
      <c r="A68" s="138">
        <v>64</v>
      </c>
      <c r="B68" s="140">
        <v>80</v>
      </c>
      <c r="C68" s="140">
        <v>58</v>
      </c>
      <c r="D68" s="140">
        <v>61</v>
      </c>
      <c r="E68" s="140">
        <v>45</v>
      </c>
      <c r="F68" s="140">
        <v>125.8</v>
      </c>
      <c r="G68" s="140">
        <v>83.2</v>
      </c>
      <c r="H68" s="140">
        <v>93</v>
      </c>
      <c r="I68" s="140">
        <v>72.599999999999994</v>
      </c>
      <c r="J68" s="140">
        <v>150.80000000000001</v>
      </c>
      <c r="K68" s="140">
        <v>99.6</v>
      </c>
      <c r="L68" s="140">
        <v>111.4</v>
      </c>
      <c r="M68" s="140">
        <v>87</v>
      </c>
      <c r="N68" s="140"/>
      <c r="O68" s="141"/>
      <c r="P68" s="141"/>
      <c r="Q68" s="141"/>
      <c r="R68" s="141"/>
      <c r="S68" s="141"/>
    </row>
    <row r="69" spans="1:19" x14ac:dyDescent="0.25">
      <c r="A69" s="138">
        <v>65</v>
      </c>
      <c r="B69" s="140">
        <v>84</v>
      </c>
      <c r="C69" s="140">
        <v>61</v>
      </c>
      <c r="D69" s="140">
        <v>64</v>
      </c>
      <c r="E69" s="140">
        <v>47</v>
      </c>
      <c r="F69" s="140">
        <v>131</v>
      </c>
      <c r="G69" s="140">
        <v>87</v>
      </c>
      <c r="H69" s="140">
        <v>96</v>
      </c>
      <c r="I69" s="140">
        <v>76</v>
      </c>
      <c r="J69" s="140">
        <v>157</v>
      </c>
      <c r="K69" s="140">
        <v>104</v>
      </c>
      <c r="L69" s="140">
        <v>115</v>
      </c>
      <c r="M69" s="140">
        <v>91</v>
      </c>
      <c r="N69" s="140"/>
      <c r="O69" s="141"/>
      <c r="P69" s="141"/>
      <c r="Q69" s="141"/>
      <c r="R69" s="141"/>
      <c r="S69" s="141"/>
    </row>
    <row r="70" spans="1:19" x14ac:dyDescent="0.25">
      <c r="A70" s="138">
        <v>66</v>
      </c>
      <c r="B70" s="140">
        <v>88</v>
      </c>
      <c r="C70" s="140">
        <v>64</v>
      </c>
      <c r="D70" s="140">
        <v>67</v>
      </c>
      <c r="E70" s="140">
        <v>50</v>
      </c>
      <c r="F70" s="140">
        <v>140</v>
      </c>
      <c r="G70" s="140">
        <v>95.6</v>
      </c>
      <c r="H70" s="140">
        <v>102.8</v>
      </c>
      <c r="I70" s="140">
        <v>80.8</v>
      </c>
      <c r="J70" s="140">
        <v>167.8</v>
      </c>
      <c r="K70" s="140">
        <v>114.4</v>
      </c>
      <c r="L70" s="140">
        <v>123.2</v>
      </c>
      <c r="M70" s="140">
        <v>96.8</v>
      </c>
      <c r="N70" s="140"/>
      <c r="O70" s="141"/>
      <c r="P70" s="141"/>
      <c r="Q70" s="141"/>
      <c r="R70" s="141"/>
      <c r="S70" s="141"/>
    </row>
    <row r="71" spans="1:19" x14ac:dyDescent="0.25">
      <c r="A71" s="138">
        <v>67</v>
      </c>
      <c r="B71" s="140">
        <v>93</v>
      </c>
      <c r="C71" s="140">
        <v>67</v>
      </c>
      <c r="D71" s="140">
        <v>70</v>
      </c>
      <c r="E71" s="140">
        <v>53</v>
      </c>
      <c r="F71" s="140">
        <v>149</v>
      </c>
      <c r="G71" s="140">
        <v>104.2</v>
      </c>
      <c r="H71" s="140">
        <v>109.6</v>
      </c>
      <c r="I71" s="140">
        <v>85.6</v>
      </c>
      <c r="J71" s="140">
        <v>178.6</v>
      </c>
      <c r="K71" s="140">
        <v>124.8</v>
      </c>
      <c r="L71" s="140">
        <v>131.4</v>
      </c>
      <c r="M71" s="140">
        <v>102.6</v>
      </c>
      <c r="N71" s="140"/>
      <c r="O71" s="141"/>
      <c r="P71" s="141"/>
      <c r="Q71" s="141"/>
      <c r="R71" s="141"/>
      <c r="S71" s="141"/>
    </row>
    <row r="72" spans="1:19" x14ac:dyDescent="0.25">
      <c r="A72" s="138">
        <v>68</v>
      </c>
      <c r="B72" s="140">
        <v>99</v>
      </c>
      <c r="C72" s="140">
        <v>71</v>
      </c>
      <c r="D72" s="140">
        <v>73</v>
      </c>
      <c r="E72" s="140">
        <v>56</v>
      </c>
      <c r="F72" s="140">
        <v>158</v>
      </c>
      <c r="G72" s="140">
        <v>112.8</v>
      </c>
      <c r="H72" s="140">
        <v>116.4</v>
      </c>
      <c r="I72" s="140">
        <v>90.4</v>
      </c>
      <c r="J72" s="140">
        <v>189.4</v>
      </c>
      <c r="K72" s="140">
        <v>135.19999999999999</v>
      </c>
      <c r="L72" s="140">
        <v>139.6</v>
      </c>
      <c r="M72" s="140">
        <v>108.4</v>
      </c>
      <c r="N72" s="140"/>
      <c r="O72" s="141"/>
      <c r="P72" s="141"/>
      <c r="Q72" s="141"/>
      <c r="R72" s="141"/>
      <c r="S72" s="141"/>
    </row>
    <row r="73" spans="1:19" x14ac:dyDescent="0.25">
      <c r="A73" s="138">
        <v>69</v>
      </c>
      <c r="B73" s="140">
        <v>107</v>
      </c>
      <c r="C73" s="140">
        <v>76</v>
      </c>
      <c r="D73" s="140">
        <v>77</v>
      </c>
      <c r="E73" s="140">
        <v>59</v>
      </c>
      <c r="F73" s="140">
        <v>167</v>
      </c>
      <c r="G73" s="140">
        <v>121.4</v>
      </c>
      <c r="H73" s="140">
        <v>123.2</v>
      </c>
      <c r="I73" s="140">
        <v>95.2</v>
      </c>
      <c r="J73" s="140">
        <v>200.2</v>
      </c>
      <c r="K73" s="140">
        <v>145.6</v>
      </c>
      <c r="L73" s="140">
        <v>147.80000000000001</v>
      </c>
      <c r="M73" s="140">
        <v>114.2</v>
      </c>
      <c r="N73" s="140"/>
      <c r="O73" s="141"/>
      <c r="P73" s="141"/>
      <c r="Q73" s="141"/>
      <c r="R73" s="141"/>
      <c r="S73" s="141"/>
    </row>
    <row r="74" spans="1:19" x14ac:dyDescent="0.25">
      <c r="A74" s="138">
        <v>70</v>
      </c>
      <c r="B74" s="140">
        <v>115</v>
      </c>
      <c r="C74" s="140">
        <v>81</v>
      </c>
      <c r="D74" s="140">
        <v>82</v>
      </c>
      <c r="E74" s="140">
        <v>62</v>
      </c>
      <c r="F74" s="140">
        <v>176</v>
      </c>
      <c r="G74" s="140">
        <v>130</v>
      </c>
      <c r="H74" s="140">
        <v>130</v>
      </c>
      <c r="I74" s="140">
        <v>100</v>
      </c>
      <c r="J74" s="140">
        <v>211</v>
      </c>
      <c r="K74" s="140">
        <v>156</v>
      </c>
      <c r="L74" s="140">
        <v>156</v>
      </c>
      <c r="M74" s="140">
        <v>120</v>
      </c>
      <c r="N74" s="140"/>
      <c r="O74" s="141"/>
      <c r="P74" s="141"/>
      <c r="Q74" s="141"/>
      <c r="R74" s="141"/>
      <c r="S74" s="141"/>
    </row>
    <row r="75" spans="1:19" x14ac:dyDescent="0.25">
      <c r="A75" s="138">
        <v>71</v>
      </c>
      <c r="B75" s="140">
        <v>123</v>
      </c>
      <c r="C75" s="140">
        <v>86</v>
      </c>
      <c r="D75" s="140">
        <v>88</v>
      </c>
      <c r="E75" s="140">
        <v>66</v>
      </c>
      <c r="F75" s="140">
        <v>189</v>
      </c>
      <c r="G75" s="140">
        <v>141</v>
      </c>
      <c r="H75" s="140">
        <v>137.6</v>
      </c>
      <c r="I75" s="140">
        <v>105.4</v>
      </c>
      <c r="J75" s="140">
        <v>226.6</v>
      </c>
      <c r="K75" s="140">
        <v>169.2</v>
      </c>
      <c r="L75" s="140">
        <v>165.2</v>
      </c>
      <c r="M75" s="140">
        <v>126.8</v>
      </c>
      <c r="N75" s="140"/>
      <c r="O75" s="141"/>
      <c r="P75" s="141"/>
      <c r="Q75" s="141"/>
      <c r="R75" s="141"/>
      <c r="S75" s="141"/>
    </row>
    <row r="76" spans="1:19" x14ac:dyDescent="0.25">
      <c r="A76" s="138">
        <v>72</v>
      </c>
      <c r="B76" s="140">
        <v>131</v>
      </c>
      <c r="C76" s="140">
        <v>91</v>
      </c>
      <c r="D76" s="140">
        <v>94</v>
      </c>
      <c r="E76" s="140">
        <v>70</v>
      </c>
      <c r="F76" s="140">
        <v>202</v>
      </c>
      <c r="G76" s="140">
        <v>152</v>
      </c>
      <c r="H76" s="140">
        <v>145.19999999999999</v>
      </c>
      <c r="I76" s="140">
        <v>110.8</v>
      </c>
      <c r="J76" s="140">
        <v>242.2</v>
      </c>
      <c r="K76" s="140">
        <v>182.4</v>
      </c>
      <c r="L76" s="140">
        <v>174.4</v>
      </c>
      <c r="M76" s="140">
        <v>133.6</v>
      </c>
      <c r="N76" s="140"/>
      <c r="O76" s="141"/>
      <c r="P76" s="141"/>
      <c r="Q76" s="141"/>
      <c r="R76" s="141"/>
      <c r="S76" s="141"/>
    </row>
    <row r="77" spans="1:19" x14ac:dyDescent="0.25">
      <c r="A77" s="138">
        <v>73</v>
      </c>
      <c r="B77" s="140">
        <v>140</v>
      </c>
      <c r="C77" s="140">
        <v>97</v>
      </c>
      <c r="D77" s="140">
        <v>100</v>
      </c>
      <c r="E77" s="140">
        <v>74</v>
      </c>
      <c r="F77" s="140">
        <v>215</v>
      </c>
      <c r="G77" s="140">
        <v>163</v>
      </c>
      <c r="H77" s="140">
        <v>152.80000000000001</v>
      </c>
      <c r="I77" s="140">
        <v>116.2</v>
      </c>
      <c r="J77" s="140">
        <v>257.8</v>
      </c>
      <c r="K77" s="140">
        <v>195.6</v>
      </c>
      <c r="L77" s="140">
        <v>183.6</v>
      </c>
      <c r="M77" s="140">
        <v>140.4</v>
      </c>
      <c r="N77" s="140"/>
      <c r="O77" s="141"/>
      <c r="P77" s="141"/>
      <c r="Q77" s="141"/>
      <c r="R77" s="141"/>
      <c r="S77" s="141"/>
    </row>
    <row r="78" spans="1:19" x14ac:dyDescent="0.25">
      <c r="A78" s="138">
        <v>74</v>
      </c>
      <c r="B78" s="140">
        <v>150</v>
      </c>
      <c r="C78" s="140">
        <v>103</v>
      </c>
      <c r="D78" s="140">
        <v>107</v>
      </c>
      <c r="E78" s="140">
        <v>79</v>
      </c>
      <c r="F78" s="140">
        <v>228</v>
      </c>
      <c r="G78" s="140">
        <v>174</v>
      </c>
      <c r="H78" s="140">
        <v>160.4</v>
      </c>
      <c r="I78" s="140">
        <v>121.6</v>
      </c>
      <c r="J78" s="140">
        <v>273.39999999999998</v>
      </c>
      <c r="K78" s="140">
        <v>208.8</v>
      </c>
      <c r="L78" s="140">
        <v>192.8</v>
      </c>
      <c r="M78" s="140">
        <v>147.19999999999999</v>
      </c>
      <c r="N78" s="140"/>
      <c r="O78" s="141"/>
      <c r="P78" s="141"/>
      <c r="Q78" s="141"/>
      <c r="R78" s="141"/>
      <c r="S78" s="141"/>
    </row>
    <row r="79" spans="1:19" x14ac:dyDescent="0.25">
      <c r="A79" s="138">
        <v>75</v>
      </c>
      <c r="B79" s="140">
        <v>160</v>
      </c>
      <c r="C79" s="140">
        <v>110</v>
      </c>
      <c r="D79" s="140">
        <v>116</v>
      </c>
      <c r="E79" s="140">
        <v>84</v>
      </c>
      <c r="F79" s="140">
        <v>241</v>
      </c>
      <c r="G79" s="140">
        <v>185</v>
      </c>
      <c r="H79" s="140">
        <v>168</v>
      </c>
      <c r="I79" s="140">
        <v>127</v>
      </c>
      <c r="J79" s="140">
        <v>289</v>
      </c>
      <c r="K79" s="140">
        <v>222</v>
      </c>
      <c r="L79" s="140">
        <v>202</v>
      </c>
      <c r="M79" s="140">
        <v>154</v>
      </c>
      <c r="N79" s="140"/>
      <c r="O79" s="141"/>
      <c r="P79" s="141"/>
      <c r="Q79" s="141"/>
      <c r="R79" s="141"/>
      <c r="S79" s="141"/>
    </row>
    <row r="80" spans="1:19" x14ac:dyDescent="0.25">
      <c r="A80" s="138">
        <v>76</v>
      </c>
      <c r="B80" s="140">
        <v>170</v>
      </c>
      <c r="C80" s="140">
        <v>118</v>
      </c>
      <c r="D80" s="140">
        <v>126</v>
      </c>
      <c r="E80" s="140">
        <v>90</v>
      </c>
      <c r="F80" s="140">
        <v>272.8</v>
      </c>
      <c r="G80" s="140">
        <v>205</v>
      </c>
      <c r="H80" s="140">
        <v>183.2</v>
      </c>
      <c r="I80" s="140">
        <v>140</v>
      </c>
      <c r="J80" s="140">
        <v>327.2</v>
      </c>
      <c r="K80" s="140">
        <v>246</v>
      </c>
      <c r="L80" s="140">
        <v>220.2</v>
      </c>
      <c r="M80" s="140">
        <v>169.2</v>
      </c>
      <c r="N80" s="140"/>
      <c r="O80" s="141"/>
      <c r="P80" s="141"/>
      <c r="Q80" s="141"/>
      <c r="R80" s="141"/>
      <c r="S80" s="141"/>
    </row>
    <row r="81" spans="1:19" x14ac:dyDescent="0.25">
      <c r="A81" s="138">
        <v>77</v>
      </c>
      <c r="B81" s="140">
        <v>181</v>
      </c>
      <c r="C81" s="140">
        <v>127</v>
      </c>
      <c r="D81" s="140">
        <v>137</v>
      </c>
      <c r="E81" s="140">
        <v>97</v>
      </c>
      <c r="F81" s="140">
        <v>304.60000000000002</v>
      </c>
      <c r="G81" s="140">
        <v>225</v>
      </c>
      <c r="H81" s="140">
        <v>198.4</v>
      </c>
      <c r="I81" s="140">
        <v>153</v>
      </c>
      <c r="J81" s="140">
        <v>365.4</v>
      </c>
      <c r="K81" s="140">
        <v>270</v>
      </c>
      <c r="L81" s="140">
        <v>238.4</v>
      </c>
      <c r="M81" s="140">
        <v>184.4</v>
      </c>
      <c r="N81" s="140"/>
      <c r="O81" s="141"/>
      <c r="P81" s="141"/>
      <c r="Q81" s="141"/>
      <c r="R81" s="141"/>
      <c r="S81" s="141"/>
    </row>
    <row r="82" spans="1:19" x14ac:dyDescent="0.25">
      <c r="A82" s="138">
        <v>78</v>
      </c>
      <c r="B82" s="140">
        <v>193</v>
      </c>
      <c r="C82" s="140">
        <v>137</v>
      </c>
      <c r="D82" s="140">
        <v>149</v>
      </c>
      <c r="E82" s="140">
        <v>105</v>
      </c>
      <c r="F82" s="140">
        <v>336.4</v>
      </c>
      <c r="G82" s="140">
        <v>245</v>
      </c>
      <c r="H82" s="140">
        <v>213.6</v>
      </c>
      <c r="I82" s="140">
        <v>166</v>
      </c>
      <c r="J82" s="140">
        <v>403.6</v>
      </c>
      <c r="K82" s="140">
        <v>294</v>
      </c>
      <c r="L82" s="140">
        <v>256.60000000000002</v>
      </c>
      <c r="M82" s="140">
        <v>199.6</v>
      </c>
      <c r="N82" s="140"/>
      <c r="O82" s="141"/>
      <c r="P82" s="141"/>
      <c r="Q82" s="141"/>
      <c r="R82" s="141"/>
      <c r="S82" s="141"/>
    </row>
    <row r="83" spans="1:19" x14ac:dyDescent="0.25">
      <c r="A83" s="138">
        <v>79</v>
      </c>
      <c r="B83" s="140">
        <v>206</v>
      </c>
      <c r="C83" s="140">
        <v>147</v>
      </c>
      <c r="D83" s="140">
        <v>162</v>
      </c>
      <c r="E83" s="140">
        <v>114</v>
      </c>
      <c r="F83" s="140">
        <v>368.2</v>
      </c>
      <c r="G83" s="140">
        <v>265</v>
      </c>
      <c r="H83" s="140">
        <v>228.8</v>
      </c>
      <c r="I83" s="140">
        <v>179</v>
      </c>
      <c r="J83" s="140">
        <v>441.8</v>
      </c>
      <c r="K83" s="140">
        <v>318</v>
      </c>
      <c r="L83" s="140">
        <v>274.8</v>
      </c>
      <c r="M83" s="140">
        <v>214.8</v>
      </c>
      <c r="N83" s="140"/>
      <c r="O83" s="141"/>
      <c r="P83" s="141"/>
      <c r="Q83" s="141"/>
      <c r="R83" s="141"/>
      <c r="S83" s="141"/>
    </row>
    <row r="84" spans="1:19" x14ac:dyDescent="0.25">
      <c r="A84" s="138">
        <v>80</v>
      </c>
      <c r="B84" s="140">
        <v>220</v>
      </c>
      <c r="C84" s="140">
        <v>158</v>
      </c>
      <c r="D84" s="140">
        <v>177</v>
      </c>
      <c r="E84" s="140">
        <v>125</v>
      </c>
      <c r="F84" s="140">
        <v>400</v>
      </c>
      <c r="G84" s="140">
        <v>285</v>
      </c>
      <c r="H84" s="140">
        <v>244</v>
      </c>
      <c r="I84" s="140">
        <v>192</v>
      </c>
      <c r="J84" s="140">
        <v>480</v>
      </c>
      <c r="K84" s="140">
        <v>342</v>
      </c>
      <c r="L84" s="140">
        <v>293</v>
      </c>
      <c r="M84" s="140">
        <v>230</v>
      </c>
      <c r="N84" s="140"/>
      <c r="O84" s="141"/>
      <c r="P84" s="141"/>
      <c r="Q84" s="141"/>
      <c r="R84" s="141"/>
      <c r="S84" s="141"/>
    </row>
    <row r="85" spans="1:19" x14ac:dyDescent="0.25">
      <c r="A85" s="138">
        <v>81</v>
      </c>
      <c r="B85" s="139" t="s">
        <v>35</v>
      </c>
      <c r="C85" s="139" t="s">
        <v>35</v>
      </c>
      <c r="D85" s="139" t="s">
        <v>35</v>
      </c>
      <c r="E85" s="139" t="s">
        <v>35</v>
      </c>
      <c r="F85" s="139" t="s">
        <v>35</v>
      </c>
      <c r="G85" s="139" t="s">
        <v>35</v>
      </c>
      <c r="H85" s="139" t="s">
        <v>35</v>
      </c>
      <c r="I85" s="139" t="s">
        <v>35</v>
      </c>
      <c r="J85" s="139" t="s">
        <v>35</v>
      </c>
      <c r="K85" s="139" t="s">
        <v>35</v>
      </c>
      <c r="L85" s="139" t="s">
        <v>35</v>
      </c>
      <c r="M85" s="139" t="s">
        <v>35</v>
      </c>
      <c r="N85" s="139"/>
    </row>
    <row r="86" spans="1:19" x14ac:dyDescent="0.25">
      <c r="A86" s="138">
        <v>82</v>
      </c>
      <c r="B86" s="139" t="s">
        <v>35</v>
      </c>
      <c r="C86" s="139" t="s">
        <v>35</v>
      </c>
      <c r="D86" s="139" t="s">
        <v>35</v>
      </c>
      <c r="E86" s="139" t="s">
        <v>35</v>
      </c>
      <c r="F86" s="139" t="s">
        <v>35</v>
      </c>
      <c r="G86" s="139" t="s">
        <v>35</v>
      </c>
      <c r="H86" s="139" t="s">
        <v>35</v>
      </c>
      <c r="I86" s="139" t="s">
        <v>35</v>
      </c>
      <c r="J86" s="139" t="s">
        <v>35</v>
      </c>
      <c r="K86" s="139" t="s">
        <v>35</v>
      </c>
      <c r="L86" s="139" t="s">
        <v>35</v>
      </c>
      <c r="M86" s="139" t="s">
        <v>35</v>
      </c>
      <c r="N86" s="139"/>
    </row>
    <row r="87" spans="1:19" x14ac:dyDescent="0.25">
      <c r="A87" s="138">
        <v>83</v>
      </c>
      <c r="B87" s="139" t="s">
        <v>35</v>
      </c>
      <c r="C87" s="139" t="s">
        <v>35</v>
      </c>
      <c r="D87" s="139" t="s">
        <v>35</v>
      </c>
      <c r="E87" s="139" t="s">
        <v>35</v>
      </c>
      <c r="F87" s="139" t="s">
        <v>35</v>
      </c>
      <c r="G87" s="139" t="s">
        <v>35</v>
      </c>
      <c r="H87" s="139" t="s">
        <v>35</v>
      </c>
      <c r="I87" s="139" t="s">
        <v>35</v>
      </c>
      <c r="J87" s="139" t="s">
        <v>35</v>
      </c>
      <c r="K87" s="139" t="s">
        <v>35</v>
      </c>
      <c r="L87" s="139" t="s">
        <v>35</v>
      </c>
      <c r="M87" s="139" t="s">
        <v>35</v>
      </c>
      <c r="N87" s="139"/>
    </row>
    <row r="88" spans="1:19" x14ac:dyDescent="0.25">
      <c r="A88" s="138">
        <v>84</v>
      </c>
      <c r="B88" s="139" t="s">
        <v>35</v>
      </c>
      <c r="C88" s="139" t="s">
        <v>35</v>
      </c>
      <c r="D88" s="139" t="s">
        <v>35</v>
      </c>
      <c r="E88" s="139" t="s">
        <v>35</v>
      </c>
      <c r="F88" s="139" t="s">
        <v>35</v>
      </c>
      <c r="G88" s="139" t="s">
        <v>35</v>
      </c>
      <c r="H88" s="139" t="s">
        <v>35</v>
      </c>
      <c r="I88" s="139" t="s">
        <v>35</v>
      </c>
      <c r="J88" s="139" t="s">
        <v>35</v>
      </c>
      <c r="K88" s="139" t="s">
        <v>35</v>
      </c>
      <c r="L88" s="139" t="s">
        <v>35</v>
      </c>
      <c r="M88" s="139" t="s">
        <v>35</v>
      </c>
      <c r="N88" s="139"/>
    </row>
    <row r="89" spans="1:19" x14ac:dyDescent="0.25">
      <c r="A89" s="138">
        <v>85</v>
      </c>
      <c r="B89" s="139" t="s">
        <v>35</v>
      </c>
      <c r="C89" s="139" t="s">
        <v>35</v>
      </c>
      <c r="D89" s="139" t="s">
        <v>35</v>
      </c>
      <c r="E89" s="139" t="s">
        <v>35</v>
      </c>
      <c r="F89" s="139" t="s">
        <v>35</v>
      </c>
      <c r="G89" s="139" t="s">
        <v>35</v>
      </c>
      <c r="H89" s="139" t="s">
        <v>35</v>
      </c>
      <c r="I89" s="139" t="s">
        <v>35</v>
      </c>
      <c r="J89" s="139" t="s">
        <v>35</v>
      </c>
      <c r="K89" s="139" t="s">
        <v>35</v>
      </c>
      <c r="L89" s="139" t="s">
        <v>35</v>
      </c>
      <c r="M89" s="139" t="s">
        <v>35</v>
      </c>
      <c r="N89" s="139"/>
    </row>
    <row r="90" spans="1:19" x14ac:dyDescent="0.25">
      <c r="A90" s="138">
        <v>86</v>
      </c>
      <c r="B90" s="139" t="s">
        <v>35</v>
      </c>
      <c r="C90" s="139" t="s">
        <v>35</v>
      </c>
      <c r="D90" s="139" t="s">
        <v>35</v>
      </c>
      <c r="E90" s="139" t="s">
        <v>35</v>
      </c>
      <c r="F90" s="139" t="s">
        <v>35</v>
      </c>
      <c r="G90" s="139" t="s">
        <v>35</v>
      </c>
      <c r="H90" s="139" t="s">
        <v>35</v>
      </c>
      <c r="I90" s="139" t="s">
        <v>35</v>
      </c>
      <c r="J90" s="139" t="s">
        <v>35</v>
      </c>
      <c r="K90" s="139" t="s">
        <v>35</v>
      </c>
      <c r="L90" s="139" t="s">
        <v>35</v>
      </c>
      <c r="M90" s="139" t="s">
        <v>35</v>
      </c>
      <c r="N90" s="139"/>
    </row>
    <row r="91" spans="1:19" x14ac:dyDescent="0.25">
      <c r="A91" s="138">
        <v>87</v>
      </c>
      <c r="B91" s="139" t="s">
        <v>35</v>
      </c>
      <c r="C91" s="139" t="s">
        <v>35</v>
      </c>
      <c r="D91" s="139" t="s">
        <v>35</v>
      </c>
      <c r="E91" s="139" t="s">
        <v>35</v>
      </c>
      <c r="F91" s="139" t="s">
        <v>35</v>
      </c>
      <c r="G91" s="139" t="s">
        <v>35</v>
      </c>
      <c r="H91" s="139" t="s">
        <v>35</v>
      </c>
      <c r="I91" s="139" t="s">
        <v>35</v>
      </c>
      <c r="J91" s="139" t="s">
        <v>35</v>
      </c>
      <c r="K91" s="139" t="s">
        <v>35</v>
      </c>
      <c r="L91" s="139" t="s">
        <v>35</v>
      </c>
      <c r="M91" s="139" t="s">
        <v>35</v>
      </c>
      <c r="N91" s="139"/>
    </row>
    <row r="92" spans="1:19" x14ac:dyDescent="0.25">
      <c r="A92" s="138">
        <v>88</v>
      </c>
      <c r="B92" s="139" t="s">
        <v>35</v>
      </c>
      <c r="C92" s="139" t="s">
        <v>35</v>
      </c>
      <c r="D92" s="139" t="s">
        <v>35</v>
      </c>
      <c r="E92" s="139" t="s">
        <v>35</v>
      </c>
      <c r="F92" s="139" t="s">
        <v>35</v>
      </c>
      <c r="G92" s="139" t="s">
        <v>35</v>
      </c>
      <c r="H92" s="139" t="s">
        <v>35</v>
      </c>
      <c r="I92" s="139" t="s">
        <v>35</v>
      </c>
      <c r="J92" s="139" t="s">
        <v>35</v>
      </c>
      <c r="K92" s="139" t="s">
        <v>35</v>
      </c>
      <c r="L92" s="139" t="s">
        <v>35</v>
      </c>
      <c r="M92" s="139" t="s">
        <v>35</v>
      </c>
      <c r="N92" s="139"/>
    </row>
    <row r="93" spans="1:19" x14ac:dyDescent="0.25">
      <c r="A93" s="138">
        <v>89</v>
      </c>
      <c r="B93" s="139" t="s">
        <v>35</v>
      </c>
      <c r="C93" s="139" t="s">
        <v>35</v>
      </c>
      <c r="D93" s="139" t="s">
        <v>35</v>
      </c>
      <c r="E93" s="139" t="s">
        <v>35</v>
      </c>
      <c r="F93" s="139" t="s">
        <v>35</v>
      </c>
      <c r="G93" s="139" t="s">
        <v>35</v>
      </c>
      <c r="H93" s="139" t="s">
        <v>35</v>
      </c>
      <c r="I93" s="139" t="s">
        <v>35</v>
      </c>
      <c r="J93" s="139" t="s">
        <v>35</v>
      </c>
      <c r="K93" s="139" t="s">
        <v>35</v>
      </c>
      <c r="L93" s="139" t="s">
        <v>35</v>
      </c>
      <c r="M93" s="139" t="s">
        <v>35</v>
      </c>
      <c r="N93" s="139"/>
    </row>
    <row r="94" spans="1:19" x14ac:dyDescent="0.25">
      <c r="A94" s="138">
        <v>90</v>
      </c>
      <c r="B94" s="139" t="s">
        <v>35</v>
      </c>
      <c r="C94" s="139" t="s">
        <v>35</v>
      </c>
      <c r="D94" s="139" t="s">
        <v>35</v>
      </c>
      <c r="E94" s="139" t="s">
        <v>35</v>
      </c>
      <c r="F94" s="139" t="s">
        <v>35</v>
      </c>
      <c r="G94" s="139" t="s">
        <v>35</v>
      </c>
      <c r="H94" s="139" t="s">
        <v>35</v>
      </c>
      <c r="I94" s="139" t="s">
        <v>35</v>
      </c>
      <c r="J94" s="139" t="s">
        <v>35</v>
      </c>
      <c r="K94" s="139" t="s">
        <v>35</v>
      </c>
      <c r="L94" s="139" t="s">
        <v>35</v>
      </c>
      <c r="M94" s="139" t="s">
        <v>35</v>
      </c>
      <c r="N94" s="139"/>
    </row>
    <row r="95" spans="1:19" x14ac:dyDescent="0.25">
      <c r="A95" s="138">
        <v>91</v>
      </c>
      <c r="B95" s="139" t="s">
        <v>35</v>
      </c>
      <c r="C95" s="139" t="s">
        <v>35</v>
      </c>
      <c r="D95" s="139" t="s">
        <v>35</v>
      </c>
      <c r="E95" s="139" t="s">
        <v>35</v>
      </c>
      <c r="F95" s="139" t="s">
        <v>35</v>
      </c>
      <c r="G95" s="139" t="s">
        <v>35</v>
      </c>
      <c r="H95" s="139" t="s">
        <v>35</v>
      </c>
      <c r="I95" s="139" t="s">
        <v>35</v>
      </c>
      <c r="J95" s="139" t="s">
        <v>35</v>
      </c>
      <c r="K95" s="139" t="s">
        <v>35</v>
      </c>
      <c r="L95" s="139" t="s">
        <v>35</v>
      </c>
      <c r="M95" s="139" t="s">
        <v>35</v>
      </c>
      <c r="N95" s="139"/>
    </row>
    <row r="96" spans="1:19" x14ac:dyDescent="0.25">
      <c r="A96" s="138">
        <v>92</v>
      </c>
      <c r="B96" s="139" t="s">
        <v>35</v>
      </c>
      <c r="C96" s="139" t="s">
        <v>35</v>
      </c>
      <c r="D96" s="139" t="s">
        <v>35</v>
      </c>
      <c r="E96" s="139" t="s">
        <v>35</v>
      </c>
      <c r="F96" s="139" t="s">
        <v>35</v>
      </c>
      <c r="G96" s="139" t="s">
        <v>35</v>
      </c>
      <c r="H96" s="139" t="s">
        <v>35</v>
      </c>
      <c r="I96" s="139" t="s">
        <v>35</v>
      </c>
      <c r="J96" s="139" t="s">
        <v>35</v>
      </c>
      <c r="K96" s="139" t="s">
        <v>35</v>
      </c>
      <c r="L96" s="139" t="s">
        <v>35</v>
      </c>
      <c r="M96" s="139" t="s">
        <v>35</v>
      </c>
      <c r="N96" s="139"/>
    </row>
    <row r="97" spans="1:14" x14ac:dyDescent="0.25">
      <c r="A97" s="138">
        <v>93</v>
      </c>
      <c r="B97" s="139" t="s">
        <v>35</v>
      </c>
      <c r="C97" s="139" t="s">
        <v>35</v>
      </c>
      <c r="D97" s="139" t="s">
        <v>35</v>
      </c>
      <c r="E97" s="139" t="s">
        <v>35</v>
      </c>
      <c r="F97" s="139" t="s">
        <v>35</v>
      </c>
      <c r="G97" s="139" t="s">
        <v>35</v>
      </c>
      <c r="H97" s="139" t="s">
        <v>35</v>
      </c>
      <c r="I97" s="139" t="s">
        <v>35</v>
      </c>
      <c r="J97" s="139" t="s">
        <v>35</v>
      </c>
      <c r="K97" s="139" t="s">
        <v>35</v>
      </c>
      <c r="L97" s="139" t="s">
        <v>35</v>
      </c>
      <c r="M97" s="139" t="s">
        <v>35</v>
      </c>
      <c r="N97" s="139"/>
    </row>
    <row r="98" spans="1:14" x14ac:dyDescent="0.25">
      <c r="A98" s="138">
        <v>94</v>
      </c>
      <c r="B98" s="139" t="s">
        <v>35</v>
      </c>
      <c r="C98" s="139" t="s">
        <v>35</v>
      </c>
      <c r="D98" s="139" t="s">
        <v>35</v>
      </c>
      <c r="E98" s="139" t="s">
        <v>35</v>
      </c>
      <c r="F98" s="139" t="s">
        <v>35</v>
      </c>
      <c r="G98" s="139" t="s">
        <v>35</v>
      </c>
      <c r="H98" s="139" t="s">
        <v>35</v>
      </c>
      <c r="I98" s="139" t="s">
        <v>35</v>
      </c>
      <c r="J98" s="139" t="s">
        <v>35</v>
      </c>
      <c r="K98" s="139" t="s">
        <v>35</v>
      </c>
      <c r="L98" s="139" t="s">
        <v>35</v>
      </c>
      <c r="M98" s="139" t="s">
        <v>35</v>
      </c>
      <c r="N98" s="139"/>
    </row>
    <row r="99" spans="1:14" x14ac:dyDescent="0.25">
      <c r="A99" s="138">
        <v>95</v>
      </c>
      <c r="B99" s="139" t="s">
        <v>35</v>
      </c>
      <c r="C99" s="139" t="s">
        <v>35</v>
      </c>
      <c r="D99" s="139" t="s">
        <v>35</v>
      </c>
      <c r="E99" s="139" t="s">
        <v>35</v>
      </c>
      <c r="F99" s="139" t="s">
        <v>35</v>
      </c>
      <c r="G99" s="139" t="s">
        <v>35</v>
      </c>
      <c r="H99" s="139" t="s">
        <v>35</v>
      </c>
      <c r="I99" s="139" t="s">
        <v>35</v>
      </c>
      <c r="J99" s="139" t="s">
        <v>35</v>
      </c>
      <c r="K99" s="139" t="s">
        <v>35</v>
      </c>
      <c r="L99" s="139" t="s">
        <v>35</v>
      </c>
      <c r="M99" s="139" t="s">
        <v>35</v>
      </c>
      <c r="N99" s="139"/>
    </row>
    <row r="100" spans="1:14" x14ac:dyDescent="0.25">
      <c r="A100" s="138">
        <v>96</v>
      </c>
      <c r="B100" s="139" t="s">
        <v>35</v>
      </c>
      <c r="C100" s="139" t="s">
        <v>35</v>
      </c>
      <c r="D100" s="139" t="s">
        <v>35</v>
      </c>
      <c r="E100" s="139" t="s">
        <v>35</v>
      </c>
      <c r="F100" s="139" t="s">
        <v>35</v>
      </c>
      <c r="G100" s="139" t="s">
        <v>35</v>
      </c>
      <c r="H100" s="139" t="s">
        <v>35</v>
      </c>
      <c r="I100" s="139" t="s">
        <v>35</v>
      </c>
      <c r="J100" s="139" t="s">
        <v>35</v>
      </c>
      <c r="K100" s="139" t="s">
        <v>35</v>
      </c>
      <c r="L100" s="139" t="s">
        <v>35</v>
      </c>
      <c r="M100" s="139" t="s">
        <v>35</v>
      </c>
      <c r="N100" s="139"/>
    </row>
    <row r="101" spans="1:14" x14ac:dyDescent="0.25">
      <c r="A101" s="138">
        <v>97</v>
      </c>
      <c r="B101" s="139" t="s">
        <v>35</v>
      </c>
      <c r="C101" s="139" t="s">
        <v>35</v>
      </c>
      <c r="D101" s="139" t="s">
        <v>35</v>
      </c>
      <c r="E101" s="139" t="s">
        <v>35</v>
      </c>
      <c r="F101" s="139" t="s">
        <v>35</v>
      </c>
      <c r="G101" s="139" t="s">
        <v>35</v>
      </c>
      <c r="H101" s="139" t="s">
        <v>35</v>
      </c>
      <c r="I101" s="139" t="s">
        <v>35</v>
      </c>
      <c r="J101" s="139" t="s">
        <v>35</v>
      </c>
      <c r="K101" s="139" t="s">
        <v>35</v>
      </c>
      <c r="L101" s="139" t="s">
        <v>35</v>
      </c>
      <c r="M101" s="139" t="s">
        <v>35</v>
      </c>
      <c r="N101" s="139"/>
    </row>
    <row r="102" spans="1:14" x14ac:dyDescent="0.25">
      <c r="A102" s="138">
        <v>98</v>
      </c>
      <c r="B102" s="139" t="s">
        <v>35</v>
      </c>
      <c r="C102" s="139" t="s">
        <v>35</v>
      </c>
      <c r="D102" s="139" t="s">
        <v>35</v>
      </c>
      <c r="E102" s="139" t="s">
        <v>35</v>
      </c>
      <c r="F102" s="139" t="s">
        <v>35</v>
      </c>
      <c r="G102" s="139" t="s">
        <v>35</v>
      </c>
      <c r="H102" s="139" t="s">
        <v>35</v>
      </c>
      <c r="I102" s="139" t="s">
        <v>35</v>
      </c>
      <c r="J102" s="139" t="s">
        <v>35</v>
      </c>
      <c r="K102" s="139" t="s">
        <v>35</v>
      </c>
      <c r="L102" s="139" t="s">
        <v>35</v>
      </c>
      <c r="M102" s="139" t="s">
        <v>35</v>
      </c>
      <c r="N102" s="139"/>
    </row>
    <row r="103" spans="1:14" x14ac:dyDescent="0.25">
      <c r="A103" s="138">
        <v>99</v>
      </c>
      <c r="B103" s="139" t="s">
        <v>35</v>
      </c>
      <c r="C103" s="139" t="s">
        <v>35</v>
      </c>
      <c r="D103" s="139" t="s">
        <v>35</v>
      </c>
      <c r="E103" s="139" t="s">
        <v>35</v>
      </c>
      <c r="F103" s="139" t="s">
        <v>35</v>
      </c>
      <c r="G103" s="139" t="s">
        <v>35</v>
      </c>
      <c r="H103" s="139" t="s">
        <v>35</v>
      </c>
      <c r="I103" s="139" t="s">
        <v>35</v>
      </c>
      <c r="J103" s="139" t="s">
        <v>35</v>
      </c>
      <c r="K103" s="139" t="s">
        <v>35</v>
      </c>
      <c r="L103" s="139" t="s">
        <v>35</v>
      </c>
      <c r="M103" s="139" t="s">
        <v>35</v>
      </c>
      <c r="N103" s="139"/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51" zoomScaleNormal="100" workbookViewId="0">
      <selection activeCell="A72" sqref="A72"/>
    </sheetView>
  </sheetViews>
  <sheetFormatPr defaultRowHeight="15" x14ac:dyDescent="0.25"/>
  <cols>
    <col min="1" max="6" width="8.28515625"/>
    <col min="7" max="256" width="16.28515625"/>
    <col min="257" max="1025" width="11.5703125"/>
  </cols>
  <sheetData>
    <row r="1" spans="1:5" x14ac:dyDescent="0.25">
      <c r="A1" s="130"/>
      <c r="B1" s="287" t="s">
        <v>1386</v>
      </c>
      <c r="C1" s="287"/>
      <c r="D1" s="287" t="s">
        <v>1387</v>
      </c>
      <c r="E1" s="287"/>
    </row>
    <row r="2" spans="1:5" x14ac:dyDescent="0.25">
      <c r="A2" s="132" t="s">
        <v>25</v>
      </c>
      <c r="B2" s="131" t="s">
        <v>1379</v>
      </c>
      <c r="C2" s="131" t="s">
        <v>1380</v>
      </c>
      <c r="D2" s="131" t="s">
        <v>1379</v>
      </c>
      <c r="E2" s="131" t="s">
        <v>1380</v>
      </c>
    </row>
    <row r="3" spans="1:5" x14ac:dyDescent="0.25">
      <c r="A3" s="130"/>
      <c r="B3" s="131" t="s">
        <v>19</v>
      </c>
      <c r="C3" s="131" t="s">
        <v>19</v>
      </c>
      <c r="D3" s="131" t="s">
        <v>19</v>
      </c>
      <c r="E3" s="131" t="s">
        <v>19</v>
      </c>
    </row>
    <row r="4" spans="1:5" x14ac:dyDescent="0.25">
      <c r="A4" s="132">
        <v>0</v>
      </c>
      <c r="B4" s="133" t="s">
        <v>35</v>
      </c>
      <c r="C4" s="133" t="s">
        <v>35</v>
      </c>
      <c r="D4" s="133" t="s">
        <v>35</v>
      </c>
      <c r="E4" s="133" t="s">
        <v>35</v>
      </c>
    </row>
    <row r="5" spans="1:5" x14ac:dyDescent="0.25">
      <c r="A5" s="132">
        <v>1</v>
      </c>
      <c r="B5" s="133" t="s">
        <v>35</v>
      </c>
      <c r="C5" s="133" t="s">
        <v>35</v>
      </c>
      <c r="D5" s="133" t="s">
        <v>35</v>
      </c>
      <c r="E5" s="133" t="s">
        <v>35</v>
      </c>
    </row>
    <row r="6" spans="1:5" x14ac:dyDescent="0.25">
      <c r="A6" s="132">
        <v>2</v>
      </c>
      <c r="B6" s="133" t="s">
        <v>35</v>
      </c>
      <c r="C6" s="133" t="s">
        <v>35</v>
      </c>
      <c r="D6" s="133" t="s">
        <v>35</v>
      </c>
      <c r="E6" s="133" t="s">
        <v>35</v>
      </c>
    </row>
    <row r="7" spans="1:5" x14ac:dyDescent="0.25">
      <c r="A7" s="132">
        <v>3</v>
      </c>
      <c r="B7" s="133" t="s">
        <v>35</v>
      </c>
      <c r="C7" s="133" t="s">
        <v>35</v>
      </c>
      <c r="D7" s="133" t="s">
        <v>35</v>
      </c>
      <c r="E7" s="133" t="s">
        <v>35</v>
      </c>
    </row>
    <row r="8" spans="1:5" x14ac:dyDescent="0.25">
      <c r="A8" s="132">
        <v>4</v>
      </c>
      <c r="B8" s="133" t="s">
        <v>35</v>
      </c>
      <c r="C8" s="133" t="s">
        <v>35</v>
      </c>
      <c r="D8" s="133" t="s">
        <v>35</v>
      </c>
      <c r="E8" s="133" t="s">
        <v>35</v>
      </c>
    </row>
    <row r="9" spans="1:5" x14ac:dyDescent="0.25">
      <c r="A9" s="132">
        <v>5</v>
      </c>
      <c r="B9" s="133" t="s">
        <v>35</v>
      </c>
      <c r="C9" s="133" t="s">
        <v>35</v>
      </c>
      <c r="D9" s="133" t="s">
        <v>35</v>
      </c>
      <c r="E9" s="133" t="s">
        <v>35</v>
      </c>
    </row>
    <row r="10" spans="1:5" x14ac:dyDescent="0.25">
      <c r="A10" s="132">
        <v>6</v>
      </c>
      <c r="B10" s="133" t="s">
        <v>35</v>
      </c>
      <c r="C10" s="133" t="s">
        <v>35</v>
      </c>
      <c r="D10" s="133" t="s">
        <v>35</v>
      </c>
      <c r="E10" s="133" t="s">
        <v>35</v>
      </c>
    </row>
    <row r="11" spans="1:5" x14ac:dyDescent="0.25">
      <c r="A11" s="132">
        <v>7</v>
      </c>
      <c r="B11" s="133" t="s">
        <v>35</v>
      </c>
      <c r="C11" s="133" t="s">
        <v>35</v>
      </c>
      <c r="D11" s="133" t="s">
        <v>35</v>
      </c>
      <c r="E11" s="133" t="s">
        <v>35</v>
      </c>
    </row>
    <row r="12" spans="1:5" x14ac:dyDescent="0.25">
      <c r="A12" s="132">
        <v>8</v>
      </c>
      <c r="B12" s="133" t="s">
        <v>35</v>
      </c>
      <c r="C12" s="133" t="s">
        <v>35</v>
      </c>
      <c r="D12" s="133" t="s">
        <v>35</v>
      </c>
      <c r="E12" s="133" t="s">
        <v>35</v>
      </c>
    </row>
    <row r="13" spans="1:5" x14ac:dyDescent="0.25">
      <c r="A13" s="132">
        <v>9</v>
      </c>
      <c r="B13" s="133" t="s">
        <v>35</v>
      </c>
      <c r="C13" s="133" t="s">
        <v>35</v>
      </c>
      <c r="D13" s="133" t="s">
        <v>35</v>
      </c>
      <c r="E13" s="133" t="s">
        <v>35</v>
      </c>
    </row>
    <row r="14" spans="1:5" x14ac:dyDescent="0.25">
      <c r="A14" s="132">
        <v>10</v>
      </c>
      <c r="B14" s="133" t="s">
        <v>35</v>
      </c>
      <c r="C14" s="133" t="s">
        <v>35</v>
      </c>
      <c r="D14" s="133" t="s">
        <v>35</v>
      </c>
      <c r="E14" s="133" t="s">
        <v>35</v>
      </c>
    </row>
    <row r="15" spans="1:5" x14ac:dyDescent="0.25">
      <c r="A15" s="132">
        <v>11</v>
      </c>
      <c r="B15" s="133" t="s">
        <v>35</v>
      </c>
      <c r="C15" s="133" t="s">
        <v>35</v>
      </c>
      <c r="D15" s="133" t="s">
        <v>35</v>
      </c>
      <c r="E15" s="133" t="s">
        <v>35</v>
      </c>
    </row>
    <row r="16" spans="1:5" x14ac:dyDescent="0.25">
      <c r="A16" s="132">
        <v>12</v>
      </c>
      <c r="B16" s="133" t="s">
        <v>35</v>
      </c>
      <c r="C16" s="133" t="s">
        <v>35</v>
      </c>
      <c r="D16" s="133" t="s">
        <v>35</v>
      </c>
      <c r="E16" s="133" t="s">
        <v>35</v>
      </c>
    </row>
    <row r="17" spans="1:5" x14ac:dyDescent="0.25">
      <c r="A17" s="132">
        <v>13</v>
      </c>
      <c r="B17" s="133" t="s">
        <v>35</v>
      </c>
      <c r="C17" s="133" t="s">
        <v>35</v>
      </c>
      <c r="D17" s="133" t="s">
        <v>35</v>
      </c>
      <c r="E17" s="133" t="s">
        <v>35</v>
      </c>
    </row>
    <row r="18" spans="1:5" x14ac:dyDescent="0.25">
      <c r="A18" s="132">
        <v>14</v>
      </c>
      <c r="B18" s="133" t="s">
        <v>35</v>
      </c>
      <c r="C18" s="133" t="s">
        <v>35</v>
      </c>
      <c r="D18" s="133" t="s">
        <v>35</v>
      </c>
      <c r="E18" s="133" t="s">
        <v>35</v>
      </c>
    </row>
    <row r="19" spans="1:5" x14ac:dyDescent="0.25">
      <c r="A19" s="132">
        <v>15</v>
      </c>
      <c r="B19" s="133" t="s">
        <v>35</v>
      </c>
      <c r="C19" s="133" t="s">
        <v>35</v>
      </c>
      <c r="D19" s="133" t="s">
        <v>35</v>
      </c>
      <c r="E19" s="133" t="s">
        <v>35</v>
      </c>
    </row>
    <row r="20" spans="1:5" x14ac:dyDescent="0.25">
      <c r="A20" s="132">
        <v>16</v>
      </c>
      <c r="B20" s="133" t="s">
        <v>35</v>
      </c>
      <c r="C20" s="133" t="s">
        <v>35</v>
      </c>
      <c r="D20" s="133" t="s">
        <v>35</v>
      </c>
      <c r="E20" s="133" t="s">
        <v>35</v>
      </c>
    </row>
    <row r="21" spans="1:5" x14ac:dyDescent="0.25">
      <c r="A21" s="132">
        <v>17</v>
      </c>
      <c r="B21" s="133" t="s">
        <v>35</v>
      </c>
      <c r="C21" s="133" t="s">
        <v>35</v>
      </c>
      <c r="D21" s="133" t="s">
        <v>35</v>
      </c>
      <c r="E21" s="133" t="s">
        <v>35</v>
      </c>
    </row>
    <row r="22" spans="1:5" x14ac:dyDescent="0.25">
      <c r="A22" s="132">
        <v>18</v>
      </c>
      <c r="B22" s="133" t="s">
        <v>35</v>
      </c>
      <c r="C22" s="133" t="s">
        <v>35</v>
      </c>
      <c r="D22" s="133" t="s">
        <v>35</v>
      </c>
      <c r="E22" s="133" t="s">
        <v>35</v>
      </c>
    </row>
    <row r="23" spans="1:5" x14ac:dyDescent="0.25">
      <c r="A23" s="132">
        <v>19</v>
      </c>
      <c r="B23" s="133" t="s">
        <v>35</v>
      </c>
      <c r="C23" s="133" t="s">
        <v>35</v>
      </c>
      <c r="D23" s="133" t="s">
        <v>35</v>
      </c>
      <c r="E23" s="133" t="s">
        <v>35</v>
      </c>
    </row>
    <row r="24" spans="1:5" x14ac:dyDescent="0.25">
      <c r="A24" s="132">
        <v>20</v>
      </c>
      <c r="B24" s="133" t="s">
        <v>35</v>
      </c>
      <c r="C24" s="133" t="s">
        <v>35</v>
      </c>
      <c r="D24" s="133" t="s">
        <v>35</v>
      </c>
      <c r="E24" s="133" t="s">
        <v>35</v>
      </c>
    </row>
    <row r="25" spans="1:5" x14ac:dyDescent="0.25">
      <c r="A25" s="132">
        <v>21</v>
      </c>
      <c r="B25" s="133" t="s">
        <v>35</v>
      </c>
      <c r="C25" s="133" t="s">
        <v>35</v>
      </c>
      <c r="D25" s="133" t="s">
        <v>35</v>
      </c>
      <c r="E25" s="133" t="s">
        <v>35</v>
      </c>
    </row>
    <row r="26" spans="1:5" x14ac:dyDescent="0.25">
      <c r="A26" s="132">
        <v>22</v>
      </c>
      <c r="B26" s="133" t="s">
        <v>35</v>
      </c>
      <c r="C26" s="133" t="s">
        <v>35</v>
      </c>
      <c r="D26" s="133" t="s">
        <v>35</v>
      </c>
      <c r="E26" s="133" t="s">
        <v>35</v>
      </c>
    </row>
    <row r="27" spans="1:5" x14ac:dyDescent="0.25">
      <c r="A27" s="132">
        <v>23</v>
      </c>
      <c r="B27" s="133" t="s">
        <v>35</v>
      </c>
      <c r="C27" s="133" t="s">
        <v>35</v>
      </c>
      <c r="D27" s="133" t="s">
        <v>35</v>
      </c>
      <c r="E27" s="133" t="s">
        <v>35</v>
      </c>
    </row>
    <row r="28" spans="1:5" x14ac:dyDescent="0.25">
      <c r="A28" s="132">
        <v>24</v>
      </c>
      <c r="B28" s="133" t="s">
        <v>35</v>
      </c>
      <c r="C28" s="133" t="s">
        <v>35</v>
      </c>
      <c r="D28" s="133" t="s">
        <v>35</v>
      </c>
      <c r="E28" s="133" t="s">
        <v>35</v>
      </c>
    </row>
    <row r="29" spans="1:5" x14ac:dyDescent="0.25">
      <c r="A29" s="132">
        <v>25</v>
      </c>
      <c r="B29" s="133" t="s">
        <v>35</v>
      </c>
      <c r="C29" s="133" t="s">
        <v>35</v>
      </c>
      <c r="D29" s="133" t="s">
        <v>35</v>
      </c>
      <c r="E29" s="133" t="s">
        <v>35</v>
      </c>
    </row>
    <row r="30" spans="1:5" x14ac:dyDescent="0.25">
      <c r="A30" s="132">
        <v>26</v>
      </c>
      <c r="B30" s="133" t="s">
        <v>35</v>
      </c>
      <c r="C30" s="133" t="s">
        <v>35</v>
      </c>
      <c r="D30" s="133" t="s">
        <v>35</v>
      </c>
      <c r="E30" s="133" t="s">
        <v>35</v>
      </c>
    </row>
    <row r="31" spans="1:5" x14ac:dyDescent="0.25">
      <c r="A31" s="132">
        <v>27</v>
      </c>
      <c r="B31" s="133" t="s">
        <v>35</v>
      </c>
      <c r="C31" s="133" t="s">
        <v>35</v>
      </c>
      <c r="D31" s="133" t="s">
        <v>35</v>
      </c>
      <c r="E31" s="133" t="s">
        <v>35</v>
      </c>
    </row>
    <row r="32" spans="1:5" x14ac:dyDescent="0.25">
      <c r="A32" s="132">
        <v>28</v>
      </c>
      <c r="B32" s="133" t="s">
        <v>35</v>
      </c>
      <c r="C32" s="133" t="s">
        <v>35</v>
      </c>
      <c r="D32" s="133" t="s">
        <v>35</v>
      </c>
      <c r="E32" s="133" t="s">
        <v>35</v>
      </c>
    </row>
    <row r="33" spans="1:5" x14ac:dyDescent="0.25">
      <c r="A33" s="132">
        <v>29</v>
      </c>
      <c r="B33" s="133" t="s">
        <v>35</v>
      </c>
      <c r="C33" s="133" t="s">
        <v>35</v>
      </c>
      <c r="D33" s="133" t="s">
        <v>35</v>
      </c>
      <c r="E33" s="133" t="s">
        <v>35</v>
      </c>
    </row>
    <row r="34" spans="1:5" x14ac:dyDescent="0.25">
      <c r="A34" s="132">
        <v>30</v>
      </c>
      <c r="B34" s="133" t="s">
        <v>35</v>
      </c>
      <c r="C34" s="133" t="s">
        <v>35</v>
      </c>
      <c r="D34" s="133" t="s">
        <v>35</v>
      </c>
      <c r="E34" s="133" t="s">
        <v>35</v>
      </c>
    </row>
    <row r="35" spans="1:5" x14ac:dyDescent="0.25">
      <c r="A35" s="132">
        <v>31</v>
      </c>
      <c r="B35" s="133" t="s">
        <v>35</v>
      </c>
      <c r="C35" s="133" t="s">
        <v>35</v>
      </c>
      <c r="D35" s="133" t="s">
        <v>35</v>
      </c>
      <c r="E35" s="133" t="s">
        <v>35</v>
      </c>
    </row>
    <row r="36" spans="1:5" x14ac:dyDescent="0.25">
      <c r="A36" s="132">
        <v>32</v>
      </c>
      <c r="B36" s="133" t="s">
        <v>35</v>
      </c>
      <c r="C36" s="133" t="s">
        <v>35</v>
      </c>
      <c r="D36" s="133" t="s">
        <v>35</v>
      </c>
      <c r="E36" s="133" t="s">
        <v>35</v>
      </c>
    </row>
    <row r="37" spans="1:5" x14ac:dyDescent="0.25">
      <c r="A37" s="132">
        <v>33</v>
      </c>
      <c r="B37" s="133" t="s">
        <v>35</v>
      </c>
      <c r="C37" s="133" t="s">
        <v>35</v>
      </c>
      <c r="D37" s="133" t="s">
        <v>35</v>
      </c>
      <c r="E37" s="133" t="s">
        <v>35</v>
      </c>
    </row>
    <row r="38" spans="1:5" x14ac:dyDescent="0.25">
      <c r="A38" s="132">
        <v>34</v>
      </c>
      <c r="B38" s="133" t="s">
        <v>35</v>
      </c>
      <c r="C38" s="133" t="s">
        <v>35</v>
      </c>
      <c r="D38" s="133" t="s">
        <v>35</v>
      </c>
      <c r="E38" s="133" t="s">
        <v>35</v>
      </c>
    </row>
    <row r="39" spans="1:5" x14ac:dyDescent="0.25">
      <c r="A39" s="132">
        <v>35</v>
      </c>
      <c r="B39" s="133" t="s">
        <v>35</v>
      </c>
      <c r="C39" s="133" t="s">
        <v>35</v>
      </c>
      <c r="D39" s="133" t="s">
        <v>35</v>
      </c>
      <c r="E39" s="133" t="s">
        <v>35</v>
      </c>
    </row>
    <row r="40" spans="1:5" x14ac:dyDescent="0.25">
      <c r="A40" s="132">
        <v>36</v>
      </c>
      <c r="B40" s="133" t="s">
        <v>35</v>
      </c>
      <c r="C40" s="133" t="s">
        <v>35</v>
      </c>
      <c r="D40" s="133" t="s">
        <v>35</v>
      </c>
      <c r="E40" s="133" t="s">
        <v>35</v>
      </c>
    </row>
    <row r="41" spans="1:5" x14ac:dyDescent="0.25">
      <c r="A41" s="132">
        <v>37</v>
      </c>
      <c r="B41" s="133" t="s">
        <v>35</v>
      </c>
      <c r="C41" s="133" t="s">
        <v>35</v>
      </c>
      <c r="D41" s="133" t="s">
        <v>35</v>
      </c>
      <c r="E41" s="133" t="s">
        <v>35</v>
      </c>
    </row>
    <row r="42" spans="1:5" x14ac:dyDescent="0.25">
      <c r="A42" s="132">
        <v>38</v>
      </c>
      <c r="B42" s="133" t="s">
        <v>35</v>
      </c>
      <c r="C42" s="133" t="s">
        <v>35</v>
      </c>
      <c r="D42" s="133" t="s">
        <v>35</v>
      </c>
      <c r="E42" s="133" t="s">
        <v>35</v>
      </c>
    </row>
    <row r="43" spans="1:5" x14ac:dyDescent="0.25">
      <c r="A43" s="132">
        <v>39</v>
      </c>
      <c r="B43" s="133" t="s">
        <v>35</v>
      </c>
      <c r="C43" s="133" t="s">
        <v>35</v>
      </c>
      <c r="D43" s="133" t="s">
        <v>35</v>
      </c>
      <c r="E43" s="133" t="s">
        <v>35</v>
      </c>
    </row>
    <row r="44" spans="1:5" x14ac:dyDescent="0.25">
      <c r="A44" s="132">
        <v>40</v>
      </c>
      <c r="B44" s="133" t="s">
        <v>35</v>
      </c>
      <c r="C44" s="133" t="s">
        <v>35</v>
      </c>
      <c r="D44" s="133" t="s">
        <v>35</v>
      </c>
      <c r="E44" s="133" t="s">
        <v>35</v>
      </c>
    </row>
    <row r="45" spans="1:5" x14ac:dyDescent="0.25">
      <c r="A45" s="132">
        <v>41</v>
      </c>
      <c r="B45" s="133" t="s">
        <v>35</v>
      </c>
      <c r="C45" s="133" t="s">
        <v>35</v>
      </c>
      <c r="D45" s="133" t="s">
        <v>35</v>
      </c>
      <c r="E45" s="133" t="s">
        <v>35</v>
      </c>
    </row>
    <row r="46" spans="1:5" x14ac:dyDescent="0.25">
      <c r="A46" s="132">
        <v>42</v>
      </c>
      <c r="B46" s="133" t="s">
        <v>35</v>
      </c>
      <c r="C46" s="133" t="s">
        <v>35</v>
      </c>
      <c r="D46" s="133" t="s">
        <v>35</v>
      </c>
      <c r="E46" s="133" t="s">
        <v>35</v>
      </c>
    </row>
    <row r="47" spans="1:5" x14ac:dyDescent="0.25">
      <c r="A47" s="132">
        <v>43</v>
      </c>
      <c r="B47" s="133" t="s">
        <v>35</v>
      </c>
      <c r="C47" s="133" t="s">
        <v>35</v>
      </c>
      <c r="D47" s="133" t="s">
        <v>35</v>
      </c>
      <c r="E47" s="133" t="s">
        <v>35</v>
      </c>
    </row>
    <row r="48" spans="1:5" x14ac:dyDescent="0.25">
      <c r="A48" s="132">
        <v>44</v>
      </c>
      <c r="B48" s="133" t="s">
        <v>35</v>
      </c>
      <c r="C48" s="133" t="s">
        <v>35</v>
      </c>
      <c r="D48" s="133" t="s">
        <v>35</v>
      </c>
      <c r="E48" s="133" t="s">
        <v>35</v>
      </c>
    </row>
    <row r="49" spans="1:5" x14ac:dyDescent="0.25">
      <c r="A49" s="132">
        <v>45</v>
      </c>
      <c r="B49" s="133" t="s">
        <v>35</v>
      </c>
      <c r="C49" s="133" t="s">
        <v>35</v>
      </c>
      <c r="D49" s="133" t="s">
        <v>35</v>
      </c>
      <c r="E49" s="133" t="s">
        <v>35</v>
      </c>
    </row>
    <row r="50" spans="1:5" x14ac:dyDescent="0.25">
      <c r="A50" s="132">
        <v>46</v>
      </c>
      <c r="B50" s="133" t="s">
        <v>35</v>
      </c>
      <c r="C50" s="133" t="s">
        <v>35</v>
      </c>
      <c r="D50" s="133" t="s">
        <v>35</v>
      </c>
      <c r="E50" s="133" t="s">
        <v>35</v>
      </c>
    </row>
    <row r="51" spans="1:5" x14ac:dyDescent="0.25">
      <c r="A51" s="132">
        <v>47</v>
      </c>
      <c r="B51" s="133" t="s">
        <v>35</v>
      </c>
      <c r="C51" s="133" t="s">
        <v>35</v>
      </c>
      <c r="D51" s="133" t="s">
        <v>35</v>
      </c>
      <c r="E51" s="133" t="s">
        <v>35</v>
      </c>
    </row>
    <row r="52" spans="1:5" x14ac:dyDescent="0.25">
      <c r="A52" s="132">
        <v>48</v>
      </c>
      <c r="B52" s="133" t="s">
        <v>35</v>
      </c>
      <c r="C52" s="133" t="s">
        <v>35</v>
      </c>
      <c r="D52" s="133" t="s">
        <v>35</v>
      </c>
      <c r="E52" s="133" t="s">
        <v>35</v>
      </c>
    </row>
    <row r="53" spans="1:5" x14ac:dyDescent="0.25">
      <c r="A53" s="132">
        <v>49</v>
      </c>
      <c r="B53" s="133" t="s">
        <v>35</v>
      </c>
      <c r="C53" s="133" t="s">
        <v>35</v>
      </c>
      <c r="D53" s="133" t="s">
        <v>35</v>
      </c>
      <c r="E53" s="133" t="s">
        <v>35</v>
      </c>
    </row>
    <row r="54" spans="1:5" x14ac:dyDescent="0.25">
      <c r="A54" s="132">
        <v>50</v>
      </c>
      <c r="B54" s="131">
        <v>33.25</v>
      </c>
      <c r="C54" s="131">
        <v>24.42</v>
      </c>
      <c r="D54" s="135">
        <v>53.68</v>
      </c>
      <c r="E54" s="135">
        <v>40.07</v>
      </c>
    </row>
    <row r="55" spans="1:5" x14ac:dyDescent="0.25">
      <c r="A55" s="132">
        <v>51</v>
      </c>
      <c r="B55" s="131">
        <v>34.11</v>
      </c>
      <c r="C55" s="131">
        <v>25.17</v>
      </c>
      <c r="D55" s="135">
        <v>55.35</v>
      </c>
      <c r="E55" s="135">
        <v>41.31</v>
      </c>
    </row>
    <row r="56" spans="1:5" x14ac:dyDescent="0.25">
      <c r="A56" s="132">
        <v>52</v>
      </c>
      <c r="B56" s="131">
        <v>34.96</v>
      </c>
      <c r="C56" s="131">
        <v>25.92</v>
      </c>
      <c r="D56" s="135">
        <v>57.06</v>
      </c>
      <c r="E56" s="135">
        <v>42.58</v>
      </c>
    </row>
    <row r="57" spans="1:5" x14ac:dyDescent="0.25">
      <c r="A57" s="132">
        <v>53</v>
      </c>
      <c r="B57" s="131">
        <v>35.82</v>
      </c>
      <c r="C57" s="131">
        <v>26.67</v>
      </c>
      <c r="D57" s="135">
        <v>59.91</v>
      </c>
      <c r="E57" s="135">
        <v>44.72</v>
      </c>
    </row>
    <row r="58" spans="1:5" x14ac:dyDescent="0.25">
      <c r="A58" s="132">
        <v>54</v>
      </c>
      <c r="B58" s="131">
        <v>36.67</v>
      </c>
      <c r="C58" s="131">
        <v>27.42</v>
      </c>
      <c r="D58" s="135">
        <v>62.31</v>
      </c>
      <c r="E58" s="135">
        <v>46.51</v>
      </c>
    </row>
    <row r="59" spans="1:5" x14ac:dyDescent="0.25">
      <c r="A59" s="132">
        <v>55</v>
      </c>
      <c r="B59" s="131">
        <v>37.53</v>
      </c>
      <c r="C59" s="131">
        <v>28.15</v>
      </c>
      <c r="D59" s="135">
        <v>64.8</v>
      </c>
      <c r="E59" s="135">
        <v>48.36</v>
      </c>
    </row>
    <row r="60" spans="1:5" x14ac:dyDescent="0.25">
      <c r="A60" s="132">
        <v>56</v>
      </c>
      <c r="B60" s="131">
        <v>39.619999999999997</v>
      </c>
      <c r="C60" s="131">
        <v>29.19</v>
      </c>
      <c r="D60" s="135">
        <v>67.39</v>
      </c>
      <c r="E60" s="135">
        <v>50.29</v>
      </c>
    </row>
    <row r="61" spans="1:5" x14ac:dyDescent="0.25">
      <c r="A61" s="132">
        <v>57</v>
      </c>
      <c r="B61" s="131">
        <v>40.659999999999997</v>
      </c>
      <c r="C61" s="131">
        <v>31.28</v>
      </c>
      <c r="D61" s="135">
        <v>73.09</v>
      </c>
      <c r="E61" s="135">
        <v>52.59</v>
      </c>
    </row>
    <row r="62" spans="1:5" x14ac:dyDescent="0.25">
      <c r="A62" s="132">
        <v>58</v>
      </c>
      <c r="B62" s="131">
        <v>42.75</v>
      </c>
      <c r="C62" s="131">
        <v>32.32</v>
      </c>
      <c r="D62" s="135">
        <v>76.75</v>
      </c>
      <c r="E62" s="135">
        <v>54.69</v>
      </c>
    </row>
    <row r="63" spans="1:5" x14ac:dyDescent="0.25">
      <c r="A63" s="132">
        <v>59</v>
      </c>
      <c r="B63" s="131">
        <v>44.83</v>
      </c>
      <c r="C63" s="131">
        <v>34.409999999999997</v>
      </c>
      <c r="D63" s="135">
        <v>80.58</v>
      </c>
      <c r="E63" s="135">
        <v>56.88</v>
      </c>
    </row>
    <row r="64" spans="1:5" x14ac:dyDescent="0.25">
      <c r="A64" s="132">
        <v>60</v>
      </c>
      <c r="B64" s="131">
        <v>46.92</v>
      </c>
      <c r="C64" s="131">
        <v>35.450000000000003</v>
      </c>
      <c r="D64" s="135">
        <v>84.62</v>
      </c>
      <c r="E64" s="135">
        <v>59.15</v>
      </c>
    </row>
    <row r="65" spans="1:5" x14ac:dyDescent="0.25">
      <c r="A65" s="132">
        <v>61</v>
      </c>
      <c r="B65" s="131">
        <v>49</v>
      </c>
      <c r="C65" s="131">
        <v>37.53</v>
      </c>
      <c r="D65" s="135">
        <v>88.84</v>
      </c>
      <c r="E65" s="135">
        <v>61.52</v>
      </c>
    </row>
    <row r="66" spans="1:5" x14ac:dyDescent="0.25">
      <c r="A66" s="132">
        <v>62</v>
      </c>
      <c r="B66" s="131">
        <v>52.14</v>
      </c>
      <c r="C66" s="131">
        <v>39.619999999999997</v>
      </c>
      <c r="D66" s="135">
        <v>94.5</v>
      </c>
      <c r="E66" s="135">
        <v>62.81</v>
      </c>
    </row>
    <row r="67" spans="1:5" x14ac:dyDescent="0.25">
      <c r="A67" s="132">
        <v>63</v>
      </c>
      <c r="B67" s="131">
        <v>54.22</v>
      </c>
      <c r="C67" s="131">
        <v>41.71</v>
      </c>
      <c r="D67" s="135">
        <v>99.22</v>
      </c>
      <c r="E67" s="135">
        <v>65.95</v>
      </c>
    </row>
    <row r="68" spans="1:5" x14ac:dyDescent="0.25">
      <c r="A68" s="132">
        <v>64</v>
      </c>
      <c r="B68" s="131">
        <v>57.35</v>
      </c>
      <c r="C68" s="131">
        <v>43.8</v>
      </c>
      <c r="D68" s="135">
        <v>104.19</v>
      </c>
      <c r="E68" s="135">
        <v>69.25</v>
      </c>
    </row>
    <row r="69" spans="1:5" x14ac:dyDescent="0.25">
      <c r="A69" s="132">
        <v>65</v>
      </c>
      <c r="B69" s="131">
        <v>60.48</v>
      </c>
      <c r="C69" s="131">
        <v>45.88</v>
      </c>
      <c r="D69" s="135">
        <v>109.4</v>
      </c>
      <c r="E69" s="135">
        <v>72.709999999999994</v>
      </c>
    </row>
    <row r="70" spans="1:5" x14ac:dyDescent="0.25">
      <c r="A70" s="132">
        <v>66</v>
      </c>
      <c r="B70" s="131">
        <v>63.61</v>
      </c>
      <c r="C70" s="131">
        <v>47.97</v>
      </c>
      <c r="D70" s="135">
        <v>114.86</v>
      </c>
      <c r="E70" s="135">
        <v>76.349999999999994</v>
      </c>
    </row>
    <row r="71" spans="1:5" x14ac:dyDescent="0.25">
      <c r="A71" s="132">
        <v>67</v>
      </c>
      <c r="B71" s="131">
        <v>67.77</v>
      </c>
      <c r="C71" s="131">
        <v>50.05</v>
      </c>
      <c r="D71" s="135">
        <v>124.28</v>
      </c>
      <c r="E71" s="135">
        <v>80.08</v>
      </c>
    </row>
    <row r="72" spans="1:5" x14ac:dyDescent="0.25">
      <c r="A72" s="132">
        <v>68</v>
      </c>
      <c r="B72" s="131">
        <v>71.94</v>
      </c>
      <c r="C72" s="131">
        <v>53.17</v>
      </c>
      <c r="D72" s="135">
        <v>129.26</v>
      </c>
      <c r="E72" s="135">
        <v>84.08</v>
      </c>
    </row>
    <row r="73" spans="1:5" x14ac:dyDescent="0.25">
      <c r="A73" s="132">
        <v>69</v>
      </c>
      <c r="B73" s="131">
        <v>76.11</v>
      </c>
      <c r="C73" s="131">
        <v>55.26</v>
      </c>
      <c r="D73" s="135">
        <v>134.41999999999999</v>
      </c>
      <c r="E73" s="135">
        <v>88.28</v>
      </c>
    </row>
    <row r="74" spans="1:5" x14ac:dyDescent="0.25">
      <c r="A74" s="132">
        <v>70</v>
      </c>
      <c r="B74" s="131">
        <v>81.33</v>
      </c>
      <c r="C74" s="131">
        <v>58.39</v>
      </c>
      <c r="D74" s="135">
        <v>143.83000000000001</v>
      </c>
      <c r="E74" s="135">
        <v>92.7</v>
      </c>
    </row>
    <row r="75" spans="1:5" x14ac:dyDescent="0.25">
      <c r="A75" s="132">
        <v>71</v>
      </c>
      <c r="B75" s="131">
        <v>86.54</v>
      </c>
      <c r="C75" s="131">
        <v>62.55</v>
      </c>
      <c r="D75" s="135">
        <v>153.9</v>
      </c>
      <c r="E75" s="135">
        <v>99.19</v>
      </c>
    </row>
    <row r="76" spans="1:5" x14ac:dyDescent="0.25">
      <c r="A76" s="132">
        <v>72</v>
      </c>
      <c r="B76" s="131">
        <v>92.8</v>
      </c>
      <c r="C76" s="131">
        <v>65.680000000000007</v>
      </c>
      <c r="D76" s="135">
        <v>166.08</v>
      </c>
      <c r="E76" s="135">
        <v>109.98</v>
      </c>
    </row>
    <row r="77" spans="1:5" x14ac:dyDescent="0.25">
      <c r="A77" s="132">
        <v>73</v>
      </c>
      <c r="B77" s="131">
        <v>99.05</v>
      </c>
      <c r="C77" s="131">
        <v>70.900000000000006</v>
      </c>
      <c r="D77" s="135">
        <v>174.39</v>
      </c>
      <c r="E77" s="135">
        <v>115.48</v>
      </c>
    </row>
    <row r="78" spans="1:5" x14ac:dyDescent="0.25">
      <c r="A78" s="132">
        <v>74</v>
      </c>
      <c r="B78" s="131">
        <v>105.3</v>
      </c>
      <c r="C78" s="131">
        <v>75.069999999999993</v>
      </c>
      <c r="D78" s="135">
        <v>183.1</v>
      </c>
      <c r="E78" s="135">
        <v>123.56</v>
      </c>
    </row>
    <row r="79" spans="1:5" x14ac:dyDescent="0.25">
      <c r="A79" s="132">
        <v>75</v>
      </c>
      <c r="B79" s="131">
        <v>112.6</v>
      </c>
      <c r="C79" s="131">
        <v>81.33</v>
      </c>
      <c r="D79" s="135">
        <v>192.26</v>
      </c>
      <c r="E79" s="135">
        <v>132.21</v>
      </c>
    </row>
    <row r="80" spans="1:5" x14ac:dyDescent="0.25">
      <c r="A80" s="132">
        <v>76</v>
      </c>
      <c r="B80" s="131">
        <v>123.47</v>
      </c>
      <c r="C80" s="131">
        <v>90.7</v>
      </c>
      <c r="D80" s="135">
        <v>203.79</v>
      </c>
      <c r="E80" s="135">
        <v>140.13999999999999</v>
      </c>
    </row>
    <row r="81" spans="1:5" x14ac:dyDescent="0.25">
      <c r="A81" s="132">
        <v>77</v>
      </c>
      <c r="B81" s="131">
        <v>134.31</v>
      </c>
      <c r="C81" s="131">
        <v>100.07</v>
      </c>
      <c r="D81" s="135">
        <v>220.51</v>
      </c>
      <c r="E81" s="135">
        <v>152.34</v>
      </c>
    </row>
    <row r="82" spans="1:5" x14ac:dyDescent="0.25">
      <c r="A82" s="132">
        <v>78</v>
      </c>
      <c r="B82" s="131">
        <v>145.16999999999999</v>
      </c>
      <c r="C82" s="131">
        <v>109.45</v>
      </c>
      <c r="D82" s="135">
        <v>235.95</v>
      </c>
      <c r="E82" s="135">
        <v>166.05</v>
      </c>
    </row>
    <row r="83" spans="1:5" x14ac:dyDescent="0.25">
      <c r="A83" s="132">
        <v>79</v>
      </c>
      <c r="B83" s="131">
        <v>156.02000000000001</v>
      </c>
      <c r="C83" s="131">
        <v>118.83</v>
      </c>
      <c r="D83" s="135">
        <v>252.47</v>
      </c>
      <c r="E83" s="135">
        <v>179.33</v>
      </c>
    </row>
    <row r="84" spans="1:5" x14ac:dyDescent="0.25">
      <c r="A84" s="132">
        <v>80</v>
      </c>
      <c r="B84" s="131">
        <v>166.89</v>
      </c>
      <c r="C84" s="131">
        <v>128.21</v>
      </c>
      <c r="D84" s="135">
        <v>270.14</v>
      </c>
      <c r="E84" s="135">
        <v>193.68</v>
      </c>
    </row>
    <row r="85" spans="1:5" x14ac:dyDescent="0.25">
      <c r="A85" s="132">
        <v>81</v>
      </c>
      <c r="B85" s="131">
        <v>177.94</v>
      </c>
      <c r="C85" s="131">
        <v>139.25</v>
      </c>
      <c r="D85" s="133" t="s">
        <v>35</v>
      </c>
      <c r="E85" s="133" t="s">
        <v>35</v>
      </c>
    </row>
    <row r="86" spans="1:5" x14ac:dyDescent="0.25">
      <c r="A86" s="132">
        <v>82</v>
      </c>
      <c r="B86" s="131">
        <v>190.1</v>
      </c>
      <c r="C86" s="131">
        <v>150.31</v>
      </c>
      <c r="D86" s="133" t="s">
        <v>35</v>
      </c>
      <c r="E86" s="133" t="s">
        <v>35</v>
      </c>
    </row>
    <row r="87" spans="1:5" x14ac:dyDescent="0.25">
      <c r="A87" s="132">
        <v>83</v>
      </c>
      <c r="B87" s="131">
        <v>203.36</v>
      </c>
      <c r="C87" s="131">
        <v>163.57</v>
      </c>
      <c r="D87" s="133" t="s">
        <v>35</v>
      </c>
      <c r="E87" s="133" t="s">
        <v>35</v>
      </c>
    </row>
    <row r="88" spans="1:5" x14ac:dyDescent="0.25">
      <c r="A88" s="132">
        <v>84</v>
      </c>
      <c r="B88" s="131">
        <v>216.62</v>
      </c>
      <c r="C88" s="131">
        <v>176.83</v>
      </c>
      <c r="D88" s="133" t="s">
        <v>35</v>
      </c>
      <c r="E88" s="133" t="s">
        <v>35</v>
      </c>
    </row>
    <row r="89" spans="1:5" x14ac:dyDescent="0.25">
      <c r="A89" s="132">
        <v>85</v>
      </c>
      <c r="B89" s="131">
        <v>230.98</v>
      </c>
      <c r="C89" s="131">
        <v>191.2</v>
      </c>
      <c r="D89" s="133" t="s">
        <v>35</v>
      </c>
      <c r="E89" s="133" t="s">
        <v>35</v>
      </c>
    </row>
    <row r="90" spans="1:5" x14ac:dyDescent="0.25">
      <c r="A90" s="132">
        <v>86</v>
      </c>
      <c r="B90" s="133" t="s">
        <v>35</v>
      </c>
      <c r="C90" s="133" t="s">
        <v>35</v>
      </c>
      <c r="D90" s="133" t="s">
        <v>35</v>
      </c>
      <c r="E90" s="133" t="s">
        <v>35</v>
      </c>
    </row>
    <row r="91" spans="1:5" x14ac:dyDescent="0.25">
      <c r="A91" s="132">
        <v>87</v>
      </c>
      <c r="B91" s="133" t="s">
        <v>35</v>
      </c>
      <c r="C91" s="133" t="s">
        <v>35</v>
      </c>
      <c r="D91" s="133" t="s">
        <v>35</v>
      </c>
      <c r="E91" s="133" t="s">
        <v>35</v>
      </c>
    </row>
    <row r="92" spans="1:5" x14ac:dyDescent="0.25">
      <c r="A92" s="132">
        <v>88</v>
      </c>
      <c r="B92" s="133" t="s">
        <v>35</v>
      </c>
      <c r="C92" s="133" t="s">
        <v>35</v>
      </c>
      <c r="D92" s="133" t="s">
        <v>35</v>
      </c>
      <c r="E92" s="133" t="s">
        <v>35</v>
      </c>
    </row>
    <row r="93" spans="1:5" x14ac:dyDescent="0.25">
      <c r="A93" s="132">
        <v>89</v>
      </c>
      <c r="B93" s="133" t="s">
        <v>35</v>
      </c>
      <c r="C93" s="133" t="s">
        <v>35</v>
      </c>
      <c r="D93" s="133" t="s">
        <v>35</v>
      </c>
      <c r="E93" s="133" t="s">
        <v>35</v>
      </c>
    </row>
    <row r="94" spans="1:5" x14ac:dyDescent="0.25">
      <c r="A94" s="132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</row>
    <row r="95" spans="1:5" x14ac:dyDescent="0.25">
      <c r="A95" s="132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</row>
    <row r="96" spans="1:5" x14ac:dyDescent="0.25">
      <c r="A96" s="132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</row>
    <row r="97" spans="1:5" x14ac:dyDescent="0.25">
      <c r="A97" s="132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</row>
    <row r="98" spans="1:5" x14ac:dyDescent="0.25">
      <c r="A98" s="132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</row>
    <row r="99" spans="1:5" x14ac:dyDescent="0.25">
      <c r="A99" s="132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</row>
    <row r="100" spans="1:5" x14ac:dyDescent="0.25">
      <c r="A100" s="132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</row>
    <row r="101" spans="1:5" x14ac:dyDescent="0.25">
      <c r="A101" s="132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</row>
    <row r="102" spans="1:5" x14ac:dyDescent="0.25">
      <c r="A102" s="132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</row>
    <row r="103" spans="1:5" x14ac:dyDescent="0.25">
      <c r="A103" s="132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</row>
  </sheetData>
  <mergeCells count="2">
    <mergeCell ref="B1:C1"/>
    <mergeCell ref="D1:E1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Normal="100" workbookViewId="0"/>
  </sheetViews>
  <sheetFormatPr defaultRowHeight="15" x14ac:dyDescent="0.25"/>
  <cols>
    <col min="1" max="15" width="8.28515625"/>
    <col min="16" max="256" width="16.28515625"/>
    <col min="257" max="1025" width="11.5703125"/>
  </cols>
  <sheetData>
    <row r="1" spans="1:15" x14ac:dyDescent="0.25">
      <c r="A1" s="130"/>
      <c r="B1" s="287" t="s">
        <v>8</v>
      </c>
      <c r="C1" s="287"/>
      <c r="D1" s="287"/>
      <c r="E1" s="287"/>
      <c r="F1" s="287" t="s">
        <v>54</v>
      </c>
      <c r="G1" s="287"/>
      <c r="H1" s="287"/>
      <c r="I1" s="287"/>
      <c r="J1" s="287" t="s">
        <v>1378</v>
      </c>
      <c r="K1" s="287"/>
      <c r="L1" s="287"/>
      <c r="M1" s="287"/>
      <c r="N1" s="132" t="s">
        <v>1382</v>
      </c>
      <c r="O1" s="132" t="s">
        <v>1382</v>
      </c>
    </row>
    <row r="2" spans="1:15" x14ac:dyDescent="0.25">
      <c r="A2" s="132" t="s">
        <v>25</v>
      </c>
      <c r="B2" s="287" t="s">
        <v>1379</v>
      </c>
      <c r="C2" s="287"/>
      <c r="D2" s="287" t="s">
        <v>1380</v>
      </c>
      <c r="E2" s="287"/>
      <c r="F2" s="287" t="s">
        <v>1379</v>
      </c>
      <c r="G2" s="287"/>
      <c r="H2" s="287" t="s">
        <v>1380</v>
      </c>
      <c r="I2" s="287"/>
      <c r="J2" s="287" t="s">
        <v>1379</v>
      </c>
      <c r="K2" s="287"/>
      <c r="L2" s="287" t="s">
        <v>1380</v>
      </c>
      <c r="M2" s="287"/>
      <c r="N2" s="132" t="s">
        <v>1379</v>
      </c>
      <c r="O2" s="132" t="s">
        <v>1380</v>
      </c>
    </row>
    <row r="3" spans="1:15" x14ac:dyDescent="0.25">
      <c r="A3" s="130"/>
      <c r="B3" s="131" t="s">
        <v>1101</v>
      </c>
      <c r="C3" s="131" t="s">
        <v>1381</v>
      </c>
      <c r="D3" s="131" t="s">
        <v>1101</v>
      </c>
      <c r="E3" s="131" t="s">
        <v>1381</v>
      </c>
      <c r="F3" s="131" t="s">
        <v>1101</v>
      </c>
      <c r="G3" s="131" t="s">
        <v>1381</v>
      </c>
      <c r="H3" s="131" t="s">
        <v>1101</v>
      </c>
      <c r="I3" s="131" t="s">
        <v>1381</v>
      </c>
      <c r="J3" s="131" t="s">
        <v>1101</v>
      </c>
      <c r="K3" s="131" t="s">
        <v>1381</v>
      </c>
      <c r="L3" s="131" t="s">
        <v>1101</v>
      </c>
      <c r="M3" s="131" t="s">
        <v>1381</v>
      </c>
      <c r="N3" s="130"/>
      <c r="O3" s="130"/>
    </row>
    <row r="4" spans="1:15" x14ac:dyDescent="0.25">
      <c r="A4" s="132">
        <v>0</v>
      </c>
      <c r="B4" s="133" t="s">
        <v>35</v>
      </c>
      <c r="C4" s="133" t="s">
        <v>35</v>
      </c>
      <c r="D4" s="133" t="s">
        <v>35</v>
      </c>
      <c r="E4" s="133" t="s">
        <v>35</v>
      </c>
      <c r="F4" s="133" t="s">
        <v>35</v>
      </c>
      <c r="G4" s="133" t="s">
        <v>35</v>
      </c>
      <c r="H4" s="133" t="s">
        <v>35</v>
      </c>
      <c r="I4" s="133" t="s">
        <v>35</v>
      </c>
      <c r="J4" s="133" t="s">
        <v>35</v>
      </c>
      <c r="K4" s="133" t="s">
        <v>35</v>
      </c>
      <c r="L4" s="133" t="s">
        <v>35</v>
      </c>
      <c r="M4" s="133" t="s">
        <v>35</v>
      </c>
      <c r="N4" s="133" t="s">
        <v>35</v>
      </c>
      <c r="O4" s="133" t="s">
        <v>35</v>
      </c>
    </row>
    <row r="5" spans="1:15" x14ac:dyDescent="0.25">
      <c r="A5" s="132">
        <v>1</v>
      </c>
      <c r="B5" s="133" t="s">
        <v>35</v>
      </c>
      <c r="C5" s="133" t="s">
        <v>35</v>
      </c>
      <c r="D5" s="133" t="s">
        <v>35</v>
      </c>
      <c r="E5" s="133" t="s">
        <v>35</v>
      </c>
      <c r="F5" s="133" t="s">
        <v>35</v>
      </c>
      <c r="G5" s="133" t="s">
        <v>35</v>
      </c>
      <c r="H5" s="133" t="s">
        <v>35</v>
      </c>
      <c r="I5" s="133" t="s">
        <v>35</v>
      </c>
      <c r="J5" s="133" t="s">
        <v>35</v>
      </c>
      <c r="K5" s="133" t="s">
        <v>35</v>
      </c>
      <c r="L5" s="133" t="s">
        <v>35</v>
      </c>
      <c r="M5" s="133" t="s">
        <v>35</v>
      </c>
      <c r="N5" s="133" t="s">
        <v>35</v>
      </c>
      <c r="O5" s="133" t="s">
        <v>35</v>
      </c>
    </row>
    <row r="6" spans="1:15" x14ac:dyDescent="0.25">
      <c r="A6" s="132">
        <v>2</v>
      </c>
      <c r="B6" s="133" t="s">
        <v>35</v>
      </c>
      <c r="C6" s="133" t="s">
        <v>35</v>
      </c>
      <c r="D6" s="133" t="s">
        <v>35</v>
      </c>
      <c r="E6" s="133" t="s">
        <v>35</v>
      </c>
      <c r="F6" s="133" t="s">
        <v>35</v>
      </c>
      <c r="G6" s="133" t="s">
        <v>35</v>
      </c>
      <c r="H6" s="133" t="s">
        <v>35</v>
      </c>
      <c r="I6" s="133" t="s">
        <v>35</v>
      </c>
      <c r="J6" s="133" t="s">
        <v>35</v>
      </c>
      <c r="K6" s="133" t="s">
        <v>35</v>
      </c>
      <c r="L6" s="133" t="s">
        <v>35</v>
      </c>
      <c r="M6" s="133" t="s">
        <v>35</v>
      </c>
      <c r="N6" s="133" t="s">
        <v>35</v>
      </c>
      <c r="O6" s="133" t="s">
        <v>35</v>
      </c>
    </row>
    <row r="7" spans="1:15" x14ac:dyDescent="0.25">
      <c r="A7" s="132">
        <v>3</v>
      </c>
      <c r="B7" s="133" t="s">
        <v>35</v>
      </c>
      <c r="C7" s="133" t="s">
        <v>35</v>
      </c>
      <c r="D7" s="133" t="s">
        <v>35</v>
      </c>
      <c r="E7" s="133" t="s">
        <v>35</v>
      </c>
      <c r="F7" s="133" t="s">
        <v>35</v>
      </c>
      <c r="G7" s="133" t="s">
        <v>35</v>
      </c>
      <c r="H7" s="133" t="s">
        <v>35</v>
      </c>
      <c r="I7" s="133" t="s">
        <v>35</v>
      </c>
      <c r="J7" s="133" t="s">
        <v>35</v>
      </c>
      <c r="K7" s="133" t="s">
        <v>35</v>
      </c>
      <c r="L7" s="133" t="s">
        <v>35</v>
      </c>
      <c r="M7" s="133" t="s">
        <v>35</v>
      </c>
      <c r="N7" s="133" t="s">
        <v>35</v>
      </c>
      <c r="O7" s="133" t="s">
        <v>35</v>
      </c>
    </row>
    <row r="8" spans="1:15" x14ac:dyDescent="0.25">
      <c r="A8" s="132">
        <v>4</v>
      </c>
      <c r="B8" s="133" t="s">
        <v>35</v>
      </c>
      <c r="C8" s="133" t="s">
        <v>35</v>
      </c>
      <c r="D8" s="133" t="s">
        <v>35</v>
      </c>
      <c r="E8" s="133" t="s">
        <v>35</v>
      </c>
      <c r="F8" s="133" t="s">
        <v>35</v>
      </c>
      <c r="G8" s="133" t="s">
        <v>35</v>
      </c>
      <c r="H8" s="133" t="s">
        <v>35</v>
      </c>
      <c r="I8" s="133" t="s">
        <v>35</v>
      </c>
      <c r="J8" s="133" t="s">
        <v>35</v>
      </c>
      <c r="K8" s="133" t="s">
        <v>35</v>
      </c>
      <c r="L8" s="133" t="s">
        <v>35</v>
      </c>
      <c r="M8" s="133" t="s">
        <v>35</v>
      </c>
      <c r="N8" s="133" t="s">
        <v>35</v>
      </c>
      <c r="O8" s="133" t="s">
        <v>35</v>
      </c>
    </row>
    <row r="9" spans="1:15" x14ac:dyDescent="0.25">
      <c r="A9" s="132">
        <v>5</v>
      </c>
      <c r="B9" s="133" t="s">
        <v>35</v>
      </c>
      <c r="C9" s="133" t="s">
        <v>35</v>
      </c>
      <c r="D9" s="133" t="s">
        <v>35</v>
      </c>
      <c r="E9" s="133" t="s">
        <v>35</v>
      </c>
      <c r="F9" s="133" t="s">
        <v>35</v>
      </c>
      <c r="G9" s="133" t="s">
        <v>35</v>
      </c>
      <c r="H9" s="133" t="s">
        <v>35</v>
      </c>
      <c r="I9" s="133" t="s">
        <v>35</v>
      </c>
      <c r="J9" s="133" t="s">
        <v>35</v>
      </c>
      <c r="K9" s="133" t="s">
        <v>35</v>
      </c>
      <c r="L9" s="133" t="s">
        <v>35</v>
      </c>
      <c r="M9" s="133" t="s">
        <v>35</v>
      </c>
      <c r="N9" s="133" t="s">
        <v>35</v>
      </c>
      <c r="O9" s="133" t="s">
        <v>35</v>
      </c>
    </row>
    <row r="10" spans="1:15" x14ac:dyDescent="0.25">
      <c r="A10" s="132">
        <v>6</v>
      </c>
      <c r="B10" s="133" t="s">
        <v>35</v>
      </c>
      <c r="C10" s="133" t="s">
        <v>35</v>
      </c>
      <c r="D10" s="133" t="s">
        <v>35</v>
      </c>
      <c r="E10" s="133" t="s">
        <v>35</v>
      </c>
      <c r="F10" s="133" t="s">
        <v>35</v>
      </c>
      <c r="G10" s="133" t="s">
        <v>35</v>
      </c>
      <c r="H10" s="133" t="s">
        <v>35</v>
      </c>
      <c r="I10" s="133" t="s">
        <v>35</v>
      </c>
      <c r="J10" s="133" t="s">
        <v>35</v>
      </c>
      <c r="K10" s="133" t="s">
        <v>35</v>
      </c>
      <c r="L10" s="133" t="s">
        <v>35</v>
      </c>
      <c r="M10" s="133" t="s">
        <v>35</v>
      </c>
      <c r="N10" s="133" t="s">
        <v>35</v>
      </c>
      <c r="O10" s="133" t="s">
        <v>35</v>
      </c>
    </row>
    <row r="11" spans="1:15" x14ac:dyDescent="0.25">
      <c r="A11" s="132">
        <v>7</v>
      </c>
      <c r="B11" s="133" t="s">
        <v>35</v>
      </c>
      <c r="C11" s="133" t="s">
        <v>35</v>
      </c>
      <c r="D11" s="133" t="s">
        <v>35</v>
      </c>
      <c r="E11" s="133" t="s">
        <v>35</v>
      </c>
      <c r="F11" s="133" t="s">
        <v>35</v>
      </c>
      <c r="G11" s="133" t="s">
        <v>35</v>
      </c>
      <c r="H11" s="133" t="s">
        <v>35</v>
      </c>
      <c r="I11" s="133" t="s">
        <v>35</v>
      </c>
      <c r="J11" s="133" t="s">
        <v>35</v>
      </c>
      <c r="K11" s="133" t="s">
        <v>35</v>
      </c>
      <c r="L11" s="133" t="s">
        <v>35</v>
      </c>
      <c r="M11" s="133" t="s">
        <v>35</v>
      </c>
      <c r="N11" s="133" t="s">
        <v>35</v>
      </c>
      <c r="O11" s="133" t="s">
        <v>35</v>
      </c>
    </row>
    <row r="12" spans="1:15" x14ac:dyDescent="0.25">
      <c r="A12" s="132">
        <v>8</v>
      </c>
      <c r="B12" s="133" t="s">
        <v>35</v>
      </c>
      <c r="C12" s="133" t="s">
        <v>35</v>
      </c>
      <c r="D12" s="133" t="s">
        <v>35</v>
      </c>
      <c r="E12" s="133" t="s">
        <v>35</v>
      </c>
      <c r="F12" s="133" t="s">
        <v>35</v>
      </c>
      <c r="G12" s="133" t="s">
        <v>35</v>
      </c>
      <c r="H12" s="133" t="s">
        <v>35</v>
      </c>
      <c r="I12" s="133" t="s">
        <v>35</v>
      </c>
      <c r="J12" s="133" t="s">
        <v>35</v>
      </c>
      <c r="K12" s="133" t="s">
        <v>35</v>
      </c>
      <c r="L12" s="133" t="s">
        <v>35</v>
      </c>
      <c r="M12" s="133" t="s">
        <v>35</v>
      </c>
      <c r="N12" s="133" t="s">
        <v>35</v>
      </c>
      <c r="O12" s="133" t="s">
        <v>35</v>
      </c>
    </row>
    <row r="13" spans="1:15" x14ac:dyDescent="0.25">
      <c r="A13" s="132">
        <v>9</v>
      </c>
      <c r="B13" s="133" t="s">
        <v>35</v>
      </c>
      <c r="C13" s="133" t="s">
        <v>35</v>
      </c>
      <c r="D13" s="133" t="s">
        <v>35</v>
      </c>
      <c r="E13" s="133" t="s">
        <v>35</v>
      </c>
      <c r="F13" s="133" t="s">
        <v>35</v>
      </c>
      <c r="G13" s="133" t="s">
        <v>35</v>
      </c>
      <c r="H13" s="133" t="s">
        <v>35</v>
      </c>
      <c r="I13" s="133" t="s">
        <v>35</v>
      </c>
      <c r="J13" s="133" t="s">
        <v>35</v>
      </c>
      <c r="K13" s="133" t="s">
        <v>35</v>
      </c>
      <c r="L13" s="133" t="s">
        <v>35</v>
      </c>
      <c r="M13" s="133" t="s">
        <v>35</v>
      </c>
      <c r="N13" s="133" t="s">
        <v>35</v>
      </c>
      <c r="O13" s="133" t="s">
        <v>35</v>
      </c>
    </row>
    <row r="14" spans="1:15" x14ac:dyDescent="0.25">
      <c r="A14" s="132">
        <v>10</v>
      </c>
      <c r="B14" s="133" t="s">
        <v>35</v>
      </c>
      <c r="C14" s="133" t="s">
        <v>35</v>
      </c>
      <c r="D14" s="133" t="s">
        <v>35</v>
      </c>
      <c r="E14" s="133" t="s">
        <v>35</v>
      </c>
      <c r="F14" s="133" t="s">
        <v>35</v>
      </c>
      <c r="G14" s="133" t="s">
        <v>35</v>
      </c>
      <c r="H14" s="133" t="s">
        <v>35</v>
      </c>
      <c r="I14" s="133" t="s">
        <v>35</v>
      </c>
      <c r="J14" s="133" t="s">
        <v>35</v>
      </c>
      <c r="K14" s="133" t="s">
        <v>35</v>
      </c>
      <c r="L14" s="133" t="s">
        <v>35</v>
      </c>
      <c r="M14" s="133" t="s">
        <v>35</v>
      </c>
      <c r="N14" s="133" t="s">
        <v>35</v>
      </c>
      <c r="O14" s="133" t="s">
        <v>35</v>
      </c>
    </row>
    <row r="15" spans="1:15" x14ac:dyDescent="0.25">
      <c r="A15" s="132">
        <v>11</v>
      </c>
      <c r="B15" s="133" t="s">
        <v>35</v>
      </c>
      <c r="C15" s="133" t="s">
        <v>35</v>
      </c>
      <c r="D15" s="133" t="s">
        <v>35</v>
      </c>
      <c r="E15" s="133" t="s">
        <v>35</v>
      </c>
      <c r="F15" s="133" t="s">
        <v>35</v>
      </c>
      <c r="G15" s="133" t="s">
        <v>35</v>
      </c>
      <c r="H15" s="133" t="s">
        <v>35</v>
      </c>
      <c r="I15" s="133" t="s">
        <v>35</v>
      </c>
      <c r="J15" s="133" t="s">
        <v>35</v>
      </c>
      <c r="K15" s="133" t="s">
        <v>35</v>
      </c>
      <c r="L15" s="133" t="s">
        <v>35</v>
      </c>
      <c r="M15" s="133" t="s">
        <v>35</v>
      </c>
      <c r="N15" s="133" t="s">
        <v>35</v>
      </c>
      <c r="O15" s="133" t="s">
        <v>35</v>
      </c>
    </row>
    <row r="16" spans="1:15" x14ac:dyDescent="0.25">
      <c r="A16" s="132">
        <v>12</v>
      </c>
      <c r="B16" s="133" t="s">
        <v>35</v>
      </c>
      <c r="C16" s="133" t="s">
        <v>35</v>
      </c>
      <c r="D16" s="133" t="s">
        <v>35</v>
      </c>
      <c r="E16" s="133" t="s">
        <v>35</v>
      </c>
      <c r="F16" s="133" t="s">
        <v>35</v>
      </c>
      <c r="G16" s="133" t="s">
        <v>35</v>
      </c>
      <c r="H16" s="133" t="s">
        <v>35</v>
      </c>
      <c r="I16" s="133" t="s">
        <v>35</v>
      </c>
      <c r="J16" s="133" t="s">
        <v>35</v>
      </c>
      <c r="K16" s="133" t="s">
        <v>35</v>
      </c>
      <c r="L16" s="133" t="s">
        <v>35</v>
      </c>
      <c r="M16" s="133" t="s">
        <v>35</v>
      </c>
      <c r="N16" s="133" t="s">
        <v>35</v>
      </c>
      <c r="O16" s="133" t="s">
        <v>35</v>
      </c>
    </row>
    <row r="17" spans="1:15" x14ac:dyDescent="0.25">
      <c r="A17" s="132">
        <v>13</v>
      </c>
      <c r="B17" s="133" t="s">
        <v>35</v>
      </c>
      <c r="C17" s="133" t="s">
        <v>35</v>
      </c>
      <c r="D17" s="133" t="s">
        <v>35</v>
      </c>
      <c r="E17" s="133" t="s">
        <v>35</v>
      </c>
      <c r="F17" s="133" t="s">
        <v>35</v>
      </c>
      <c r="G17" s="133" t="s">
        <v>35</v>
      </c>
      <c r="H17" s="133" t="s">
        <v>35</v>
      </c>
      <c r="I17" s="133" t="s">
        <v>35</v>
      </c>
      <c r="J17" s="133" t="s">
        <v>35</v>
      </c>
      <c r="K17" s="133" t="s">
        <v>35</v>
      </c>
      <c r="L17" s="133" t="s">
        <v>35</v>
      </c>
      <c r="M17" s="133" t="s">
        <v>35</v>
      </c>
      <c r="N17" s="133" t="s">
        <v>35</v>
      </c>
      <c r="O17" s="133" t="s">
        <v>35</v>
      </c>
    </row>
    <row r="18" spans="1:15" x14ac:dyDescent="0.25">
      <c r="A18" s="132">
        <v>14</v>
      </c>
      <c r="B18" s="133" t="s">
        <v>35</v>
      </c>
      <c r="C18" s="133" t="s">
        <v>35</v>
      </c>
      <c r="D18" s="133" t="s">
        <v>35</v>
      </c>
      <c r="E18" s="133" t="s">
        <v>35</v>
      </c>
      <c r="F18" s="133" t="s">
        <v>35</v>
      </c>
      <c r="G18" s="133" t="s">
        <v>35</v>
      </c>
      <c r="H18" s="133" t="s">
        <v>35</v>
      </c>
      <c r="I18" s="133" t="s">
        <v>35</v>
      </c>
      <c r="J18" s="133" t="s">
        <v>35</v>
      </c>
      <c r="K18" s="133" t="s">
        <v>35</v>
      </c>
      <c r="L18" s="133" t="s">
        <v>35</v>
      </c>
      <c r="M18" s="133" t="s">
        <v>35</v>
      </c>
      <c r="N18" s="133" t="s">
        <v>35</v>
      </c>
      <c r="O18" s="133" t="s">
        <v>35</v>
      </c>
    </row>
    <row r="19" spans="1:15" x14ac:dyDescent="0.25">
      <c r="A19" s="132">
        <v>15</v>
      </c>
      <c r="B19" s="133" t="s">
        <v>35</v>
      </c>
      <c r="C19" s="133" t="s">
        <v>35</v>
      </c>
      <c r="D19" s="133" t="s">
        <v>35</v>
      </c>
      <c r="E19" s="133" t="s">
        <v>35</v>
      </c>
      <c r="F19" s="133" t="s">
        <v>35</v>
      </c>
      <c r="G19" s="133" t="s">
        <v>35</v>
      </c>
      <c r="H19" s="133" t="s">
        <v>35</v>
      </c>
      <c r="I19" s="133" t="s">
        <v>35</v>
      </c>
      <c r="J19" s="133" t="s">
        <v>35</v>
      </c>
      <c r="K19" s="133" t="s">
        <v>35</v>
      </c>
      <c r="L19" s="133" t="s">
        <v>35</v>
      </c>
      <c r="M19" s="133" t="s">
        <v>35</v>
      </c>
      <c r="N19" s="133" t="s">
        <v>35</v>
      </c>
      <c r="O19" s="133" t="s">
        <v>35</v>
      </c>
    </row>
    <row r="20" spans="1:15" x14ac:dyDescent="0.25">
      <c r="A20" s="132">
        <v>16</v>
      </c>
      <c r="B20" s="133" t="s">
        <v>35</v>
      </c>
      <c r="C20" s="133" t="s">
        <v>35</v>
      </c>
      <c r="D20" s="133" t="s">
        <v>35</v>
      </c>
      <c r="E20" s="133" t="s">
        <v>35</v>
      </c>
      <c r="F20" s="133" t="s">
        <v>35</v>
      </c>
      <c r="G20" s="133" t="s">
        <v>35</v>
      </c>
      <c r="H20" s="133" t="s">
        <v>35</v>
      </c>
      <c r="I20" s="133" t="s">
        <v>35</v>
      </c>
      <c r="J20" s="133" t="s">
        <v>35</v>
      </c>
      <c r="K20" s="133" t="s">
        <v>35</v>
      </c>
      <c r="L20" s="133" t="s">
        <v>35</v>
      </c>
      <c r="M20" s="133" t="s">
        <v>35</v>
      </c>
      <c r="N20" s="133" t="s">
        <v>35</v>
      </c>
      <c r="O20" s="133" t="s">
        <v>35</v>
      </c>
    </row>
    <row r="21" spans="1:15" x14ac:dyDescent="0.25">
      <c r="A21" s="132">
        <v>17</v>
      </c>
      <c r="B21" s="133" t="s">
        <v>35</v>
      </c>
      <c r="C21" s="133" t="s">
        <v>35</v>
      </c>
      <c r="D21" s="133" t="s">
        <v>35</v>
      </c>
      <c r="E21" s="133" t="s">
        <v>35</v>
      </c>
      <c r="F21" s="133" t="s">
        <v>35</v>
      </c>
      <c r="G21" s="133" t="s">
        <v>35</v>
      </c>
      <c r="H21" s="133" t="s">
        <v>35</v>
      </c>
      <c r="I21" s="133" t="s">
        <v>35</v>
      </c>
      <c r="J21" s="133" t="s">
        <v>35</v>
      </c>
      <c r="K21" s="133" t="s">
        <v>35</v>
      </c>
      <c r="L21" s="133" t="s">
        <v>35</v>
      </c>
      <c r="M21" s="133" t="s">
        <v>35</v>
      </c>
      <c r="N21" s="133" t="s">
        <v>35</v>
      </c>
      <c r="O21" s="133" t="s">
        <v>35</v>
      </c>
    </row>
    <row r="22" spans="1:15" x14ac:dyDescent="0.25">
      <c r="A22" s="132">
        <v>18</v>
      </c>
      <c r="B22" s="133" t="s">
        <v>35</v>
      </c>
      <c r="C22" s="133" t="s">
        <v>35</v>
      </c>
      <c r="D22" s="133" t="s">
        <v>35</v>
      </c>
      <c r="E22" s="133" t="s">
        <v>35</v>
      </c>
      <c r="F22" s="133" t="s">
        <v>35</v>
      </c>
      <c r="G22" s="133" t="s">
        <v>35</v>
      </c>
      <c r="H22" s="133" t="s">
        <v>35</v>
      </c>
      <c r="I22" s="133" t="s">
        <v>35</v>
      </c>
      <c r="J22" s="133" t="s">
        <v>35</v>
      </c>
      <c r="K22" s="133" t="s">
        <v>35</v>
      </c>
      <c r="L22" s="133" t="s">
        <v>35</v>
      </c>
      <c r="M22" s="133" t="s">
        <v>35</v>
      </c>
      <c r="N22" s="133" t="s">
        <v>35</v>
      </c>
      <c r="O22" s="133" t="s">
        <v>35</v>
      </c>
    </row>
    <row r="23" spans="1:15" x14ac:dyDescent="0.25">
      <c r="A23" s="132">
        <v>19</v>
      </c>
      <c r="B23" s="133" t="s">
        <v>35</v>
      </c>
      <c r="C23" s="133" t="s">
        <v>35</v>
      </c>
      <c r="D23" s="133" t="s">
        <v>35</v>
      </c>
      <c r="E23" s="133" t="s">
        <v>35</v>
      </c>
      <c r="F23" s="133" t="s">
        <v>35</v>
      </c>
      <c r="G23" s="133" t="s">
        <v>35</v>
      </c>
      <c r="H23" s="133" t="s">
        <v>35</v>
      </c>
      <c r="I23" s="133" t="s">
        <v>35</v>
      </c>
      <c r="J23" s="133" t="s">
        <v>35</v>
      </c>
      <c r="K23" s="133" t="s">
        <v>35</v>
      </c>
      <c r="L23" s="133" t="s">
        <v>35</v>
      </c>
      <c r="M23" s="133" t="s">
        <v>35</v>
      </c>
      <c r="N23" s="133" t="s">
        <v>35</v>
      </c>
      <c r="O23" s="133" t="s">
        <v>35</v>
      </c>
    </row>
    <row r="24" spans="1:15" x14ac:dyDescent="0.25">
      <c r="A24" s="132">
        <v>20</v>
      </c>
      <c r="B24" s="133" t="s">
        <v>35</v>
      </c>
      <c r="C24" s="133" t="s">
        <v>35</v>
      </c>
      <c r="D24" s="133" t="s">
        <v>35</v>
      </c>
      <c r="E24" s="133" t="s">
        <v>35</v>
      </c>
      <c r="F24" s="133" t="s">
        <v>35</v>
      </c>
      <c r="G24" s="133" t="s">
        <v>35</v>
      </c>
      <c r="H24" s="133" t="s">
        <v>35</v>
      </c>
      <c r="I24" s="133" t="s">
        <v>35</v>
      </c>
      <c r="J24" s="133" t="s">
        <v>35</v>
      </c>
      <c r="K24" s="133" t="s">
        <v>35</v>
      </c>
      <c r="L24" s="133" t="s">
        <v>35</v>
      </c>
      <c r="M24" s="133" t="s">
        <v>35</v>
      </c>
      <c r="N24" s="133" t="s">
        <v>35</v>
      </c>
      <c r="O24" s="133" t="s">
        <v>35</v>
      </c>
    </row>
    <row r="25" spans="1:15" x14ac:dyDescent="0.25">
      <c r="A25" s="132">
        <v>21</v>
      </c>
      <c r="B25" s="133" t="s">
        <v>35</v>
      </c>
      <c r="C25" s="133" t="s">
        <v>35</v>
      </c>
      <c r="D25" s="133" t="s">
        <v>35</v>
      </c>
      <c r="E25" s="133" t="s">
        <v>35</v>
      </c>
      <c r="F25" s="133" t="s">
        <v>35</v>
      </c>
      <c r="G25" s="133" t="s">
        <v>35</v>
      </c>
      <c r="H25" s="133" t="s">
        <v>35</v>
      </c>
      <c r="I25" s="133" t="s">
        <v>35</v>
      </c>
      <c r="J25" s="133" t="s">
        <v>35</v>
      </c>
      <c r="K25" s="133" t="s">
        <v>35</v>
      </c>
      <c r="L25" s="133" t="s">
        <v>35</v>
      </c>
      <c r="M25" s="133" t="s">
        <v>35</v>
      </c>
      <c r="N25" s="133" t="s">
        <v>35</v>
      </c>
      <c r="O25" s="133" t="s">
        <v>35</v>
      </c>
    </row>
    <row r="26" spans="1:15" x14ac:dyDescent="0.25">
      <c r="A26" s="132">
        <v>22</v>
      </c>
      <c r="B26" s="133" t="s">
        <v>35</v>
      </c>
      <c r="C26" s="133" t="s">
        <v>35</v>
      </c>
      <c r="D26" s="133" t="s">
        <v>35</v>
      </c>
      <c r="E26" s="133" t="s">
        <v>35</v>
      </c>
      <c r="F26" s="133" t="s">
        <v>35</v>
      </c>
      <c r="G26" s="133" t="s">
        <v>35</v>
      </c>
      <c r="H26" s="133" t="s">
        <v>35</v>
      </c>
      <c r="I26" s="133" t="s">
        <v>35</v>
      </c>
      <c r="J26" s="133" t="s">
        <v>35</v>
      </c>
      <c r="K26" s="133" t="s">
        <v>35</v>
      </c>
      <c r="L26" s="133" t="s">
        <v>35</v>
      </c>
      <c r="M26" s="133" t="s">
        <v>35</v>
      </c>
      <c r="N26" s="133" t="s">
        <v>35</v>
      </c>
      <c r="O26" s="133" t="s">
        <v>35</v>
      </c>
    </row>
    <row r="27" spans="1:15" x14ac:dyDescent="0.25">
      <c r="A27" s="132">
        <v>23</v>
      </c>
      <c r="B27" s="133" t="s">
        <v>35</v>
      </c>
      <c r="C27" s="133" t="s">
        <v>35</v>
      </c>
      <c r="D27" s="133" t="s">
        <v>35</v>
      </c>
      <c r="E27" s="133" t="s">
        <v>35</v>
      </c>
      <c r="F27" s="133" t="s">
        <v>35</v>
      </c>
      <c r="G27" s="133" t="s">
        <v>35</v>
      </c>
      <c r="H27" s="133" t="s">
        <v>35</v>
      </c>
      <c r="I27" s="133" t="s">
        <v>35</v>
      </c>
      <c r="J27" s="133" t="s">
        <v>35</v>
      </c>
      <c r="K27" s="133" t="s">
        <v>35</v>
      </c>
      <c r="L27" s="133" t="s">
        <v>35</v>
      </c>
      <c r="M27" s="133" t="s">
        <v>35</v>
      </c>
      <c r="N27" s="133" t="s">
        <v>35</v>
      </c>
      <c r="O27" s="133" t="s">
        <v>35</v>
      </c>
    </row>
    <row r="28" spans="1:15" x14ac:dyDescent="0.25">
      <c r="A28" s="132">
        <v>24</v>
      </c>
      <c r="B28" s="133" t="s">
        <v>35</v>
      </c>
      <c r="C28" s="133" t="s">
        <v>35</v>
      </c>
      <c r="D28" s="133" t="s">
        <v>35</v>
      </c>
      <c r="E28" s="133" t="s">
        <v>35</v>
      </c>
      <c r="F28" s="133" t="s">
        <v>35</v>
      </c>
      <c r="G28" s="133" t="s">
        <v>35</v>
      </c>
      <c r="H28" s="133" t="s">
        <v>35</v>
      </c>
      <c r="I28" s="133" t="s">
        <v>35</v>
      </c>
      <c r="J28" s="133" t="s">
        <v>35</v>
      </c>
      <c r="K28" s="133" t="s">
        <v>35</v>
      </c>
      <c r="L28" s="133" t="s">
        <v>35</v>
      </c>
      <c r="M28" s="133" t="s">
        <v>35</v>
      </c>
      <c r="N28" s="133" t="s">
        <v>35</v>
      </c>
      <c r="O28" s="133" t="s">
        <v>35</v>
      </c>
    </row>
    <row r="29" spans="1:15" x14ac:dyDescent="0.25">
      <c r="A29" s="132">
        <v>25</v>
      </c>
      <c r="B29" s="133" t="s">
        <v>35</v>
      </c>
      <c r="C29" s="133" t="s">
        <v>35</v>
      </c>
      <c r="D29" s="133" t="s">
        <v>35</v>
      </c>
      <c r="E29" s="133" t="s">
        <v>35</v>
      </c>
      <c r="F29" s="133" t="s">
        <v>35</v>
      </c>
      <c r="G29" s="133" t="s">
        <v>35</v>
      </c>
      <c r="H29" s="133" t="s">
        <v>35</v>
      </c>
      <c r="I29" s="133" t="s">
        <v>35</v>
      </c>
      <c r="J29" s="133" t="s">
        <v>35</v>
      </c>
      <c r="K29" s="133" t="s">
        <v>35</v>
      </c>
      <c r="L29" s="133" t="s">
        <v>35</v>
      </c>
      <c r="M29" s="133" t="s">
        <v>35</v>
      </c>
      <c r="N29" s="133" t="s">
        <v>35</v>
      </c>
      <c r="O29" s="133" t="s">
        <v>35</v>
      </c>
    </row>
    <row r="30" spans="1:15" x14ac:dyDescent="0.25">
      <c r="A30" s="132">
        <v>26</v>
      </c>
      <c r="B30" s="133" t="s">
        <v>35</v>
      </c>
      <c r="C30" s="133" t="s">
        <v>35</v>
      </c>
      <c r="D30" s="133" t="s">
        <v>35</v>
      </c>
      <c r="E30" s="133" t="s">
        <v>35</v>
      </c>
      <c r="F30" s="133" t="s">
        <v>35</v>
      </c>
      <c r="G30" s="133" t="s">
        <v>35</v>
      </c>
      <c r="H30" s="133" t="s">
        <v>35</v>
      </c>
      <c r="I30" s="133" t="s">
        <v>35</v>
      </c>
      <c r="J30" s="133" t="s">
        <v>35</v>
      </c>
      <c r="K30" s="133" t="s">
        <v>35</v>
      </c>
      <c r="L30" s="133" t="s">
        <v>35</v>
      </c>
      <c r="M30" s="133" t="s">
        <v>35</v>
      </c>
      <c r="N30" s="133" t="s">
        <v>35</v>
      </c>
      <c r="O30" s="133" t="s">
        <v>35</v>
      </c>
    </row>
    <row r="31" spans="1:15" x14ac:dyDescent="0.25">
      <c r="A31" s="132">
        <v>27</v>
      </c>
      <c r="B31" s="133" t="s">
        <v>35</v>
      </c>
      <c r="C31" s="133" t="s">
        <v>35</v>
      </c>
      <c r="D31" s="133" t="s">
        <v>35</v>
      </c>
      <c r="E31" s="133" t="s">
        <v>35</v>
      </c>
      <c r="F31" s="133" t="s">
        <v>35</v>
      </c>
      <c r="G31" s="133" t="s">
        <v>35</v>
      </c>
      <c r="H31" s="133" t="s">
        <v>35</v>
      </c>
      <c r="I31" s="133" t="s">
        <v>35</v>
      </c>
      <c r="J31" s="133" t="s">
        <v>35</v>
      </c>
      <c r="K31" s="133" t="s">
        <v>35</v>
      </c>
      <c r="L31" s="133" t="s">
        <v>35</v>
      </c>
      <c r="M31" s="133" t="s">
        <v>35</v>
      </c>
      <c r="N31" s="133" t="s">
        <v>35</v>
      </c>
      <c r="O31" s="133" t="s">
        <v>35</v>
      </c>
    </row>
    <row r="32" spans="1:15" x14ac:dyDescent="0.25">
      <c r="A32" s="132">
        <v>28</v>
      </c>
      <c r="B32" s="133" t="s">
        <v>35</v>
      </c>
      <c r="C32" s="133" t="s">
        <v>35</v>
      </c>
      <c r="D32" s="133" t="s">
        <v>35</v>
      </c>
      <c r="E32" s="133" t="s">
        <v>35</v>
      </c>
      <c r="F32" s="133" t="s">
        <v>35</v>
      </c>
      <c r="G32" s="133" t="s">
        <v>35</v>
      </c>
      <c r="H32" s="133" t="s">
        <v>35</v>
      </c>
      <c r="I32" s="133" t="s">
        <v>35</v>
      </c>
      <c r="J32" s="133" t="s">
        <v>35</v>
      </c>
      <c r="K32" s="133" t="s">
        <v>35</v>
      </c>
      <c r="L32" s="133" t="s">
        <v>35</v>
      </c>
      <c r="M32" s="133" t="s">
        <v>35</v>
      </c>
      <c r="N32" s="133" t="s">
        <v>35</v>
      </c>
      <c r="O32" s="133" t="s">
        <v>35</v>
      </c>
    </row>
    <row r="33" spans="1:15" x14ac:dyDescent="0.25">
      <c r="A33" s="132">
        <v>29</v>
      </c>
      <c r="B33" s="133" t="s">
        <v>35</v>
      </c>
      <c r="C33" s="133" t="s">
        <v>35</v>
      </c>
      <c r="D33" s="133" t="s">
        <v>35</v>
      </c>
      <c r="E33" s="133" t="s">
        <v>35</v>
      </c>
      <c r="F33" s="133" t="s">
        <v>35</v>
      </c>
      <c r="G33" s="133" t="s">
        <v>35</v>
      </c>
      <c r="H33" s="133" t="s">
        <v>35</v>
      </c>
      <c r="I33" s="133" t="s">
        <v>35</v>
      </c>
      <c r="J33" s="133" t="s">
        <v>35</v>
      </c>
      <c r="K33" s="133" t="s">
        <v>35</v>
      </c>
      <c r="L33" s="133" t="s">
        <v>35</v>
      </c>
      <c r="M33" s="133" t="s">
        <v>35</v>
      </c>
      <c r="N33" s="133" t="s">
        <v>35</v>
      </c>
      <c r="O33" s="133" t="s">
        <v>35</v>
      </c>
    </row>
    <row r="34" spans="1:15" x14ac:dyDescent="0.25">
      <c r="A34" s="132">
        <v>30</v>
      </c>
      <c r="B34" s="133" t="s">
        <v>35</v>
      </c>
      <c r="C34" s="133" t="s">
        <v>35</v>
      </c>
      <c r="D34" s="133" t="s">
        <v>35</v>
      </c>
      <c r="E34" s="133" t="s">
        <v>35</v>
      </c>
      <c r="F34" s="133" t="s">
        <v>35</v>
      </c>
      <c r="G34" s="133" t="s">
        <v>35</v>
      </c>
      <c r="H34" s="133" t="s">
        <v>35</v>
      </c>
      <c r="I34" s="133" t="s">
        <v>35</v>
      </c>
      <c r="J34" s="133" t="s">
        <v>35</v>
      </c>
      <c r="K34" s="133" t="s">
        <v>35</v>
      </c>
      <c r="L34" s="133" t="s">
        <v>35</v>
      </c>
      <c r="M34" s="133" t="s">
        <v>35</v>
      </c>
      <c r="N34" s="133" t="s">
        <v>35</v>
      </c>
      <c r="O34" s="133" t="s">
        <v>35</v>
      </c>
    </row>
    <row r="35" spans="1:15" x14ac:dyDescent="0.25">
      <c r="A35" s="132">
        <v>31</v>
      </c>
      <c r="B35" s="133" t="s">
        <v>35</v>
      </c>
      <c r="C35" s="133" t="s">
        <v>35</v>
      </c>
      <c r="D35" s="133" t="s">
        <v>35</v>
      </c>
      <c r="E35" s="133" t="s">
        <v>35</v>
      </c>
      <c r="F35" s="133" t="s">
        <v>35</v>
      </c>
      <c r="G35" s="133" t="s">
        <v>35</v>
      </c>
      <c r="H35" s="133" t="s">
        <v>35</v>
      </c>
      <c r="I35" s="133" t="s">
        <v>35</v>
      </c>
      <c r="J35" s="133" t="s">
        <v>35</v>
      </c>
      <c r="K35" s="133" t="s">
        <v>35</v>
      </c>
      <c r="L35" s="133" t="s">
        <v>35</v>
      </c>
      <c r="M35" s="133" t="s">
        <v>35</v>
      </c>
      <c r="N35" s="133" t="s">
        <v>35</v>
      </c>
      <c r="O35" s="133" t="s">
        <v>35</v>
      </c>
    </row>
    <row r="36" spans="1:15" x14ac:dyDescent="0.25">
      <c r="A36" s="132">
        <v>32</v>
      </c>
      <c r="B36" s="133" t="s">
        <v>35</v>
      </c>
      <c r="C36" s="133" t="s">
        <v>35</v>
      </c>
      <c r="D36" s="133" t="s">
        <v>35</v>
      </c>
      <c r="E36" s="133" t="s">
        <v>35</v>
      </c>
      <c r="F36" s="133" t="s">
        <v>35</v>
      </c>
      <c r="G36" s="133" t="s">
        <v>35</v>
      </c>
      <c r="H36" s="133" t="s">
        <v>35</v>
      </c>
      <c r="I36" s="133" t="s">
        <v>35</v>
      </c>
      <c r="J36" s="133" t="s">
        <v>35</v>
      </c>
      <c r="K36" s="133" t="s">
        <v>35</v>
      </c>
      <c r="L36" s="133" t="s">
        <v>35</v>
      </c>
      <c r="M36" s="133" t="s">
        <v>35</v>
      </c>
      <c r="N36" s="133" t="s">
        <v>35</v>
      </c>
      <c r="O36" s="133" t="s">
        <v>35</v>
      </c>
    </row>
    <row r="37" spans="1:15" x14ac:dyDescent="0.25">
      <c r="A37" s="132">
        <v>33</v>
      </c>
      <c r="B37" s="133" t="s">
        <v>35</v>
      </c>
      <c r="C37" s="133" t="s">
        <v>35</v>
      </c>
      <c r="D37" s="133" t="s">
        <v>35</v>
      </c>
      <c r="E37" s="133" t="s">
        <v>35</v>
      </c>
      <c r="F37" s="133" t="s">
        <v>35</v>
      </c>
      <c r="G37" s="133" t="s">
        <v>35</v>
      </c>
      <c r="H37" s="133" t="s">
        <v>35</v>
      </c>
      <c r="I37" s="133" t="s">
        <v>35</v>
      </c>
      <c r="J37" s="133" t="s">
        <v>35</v>
      </c>
      <c r="K37" s="133" t="s">
        <v>35</v>
      </c>
      <c r="L37" s="133" t="s">
        <v>35</v>
      </c>
      <c r="M37" s="133" t="s">
        <v>35</v>
      </c>
      <c r="N37" s="133" t="s">
        <v>35</v>
      </c>
      <c r="O37" s="133" t="s">
        <v>35</v>
      </c>
    </row>
    <row r="38" spans="1:15" x14ac:dyDescent="0.25">
      <c r="A38" s="132">
        <v>34</v>
      </c>
      <c r="B38" s="133" t="s">
        <v>35</v>
      </c>
      <c r="C38" s="133" t="s">
        <v>35</v>
      </c>
      <c r="D38" s="133" t="s">
        <v>35</v>
      </c>
      <c r="E38" s="133" t="s">
        <v>35</v>
      </c>
      <c r="F38" s="133" t="s">
        <v>35</v>
      </c>
      <c r="G38" s="133" t="s">
        <v>35</v>
      </c>
      <c r="H38" s="133" t="s">
        <v>35</v>
      </c>
      <c r="I38" s="133" t="s">
        <v>35</v>
      </c>
      <c r="J38" s="133" t="s">
        <v>35</v>
      </c>
      <c r="K38" s="133" t="s">
        <v>35</v>
      </c>
      <c r="L38" s="133" t="s">
        <v>35</v>
      </c>
      <c r="M38" s="133" t="s">
        <v>35</v>
      </c>
      <c r="N38" s="133" t="s">
        <v>35</v>
      </c>
      <c r="O38" s="133" t="s">
        <v>35</v>
      </c>
    </row>
    <row r="39" spans="1:15" x14ac:dyDescent="0.25">
      <c r="A39" s="132">
        <v>35</v>
      </c>
      <c r="B39" s="133" t="s">
        <v>35</v>
      </c>
      <c r="C39" s="133" t="s">
        <v>35</v>
      </c>
      <c r="D39" s="133" t="s">
        <v>35</v>
      </c>
      <c r="E39" s="133" t="s">
        <v>35</v>
      </c>
      <c r="F39" s="133" t="s">
        <v>35</v>
      </c>
      <c r="G39" s="133" t="s">
        <v>35</v>
      </c>
      <c r="H39" s="133" t="s">
        <v>35</v>
      </c>
      <c r="I39" s="133" t="s">
        <v>35</v>
      </c>
      <c r="J39" s="133" t="s">
        <v>35</v>
      </c>
      <c r="K39" s="133" t="s">
        <v>35</v>
      </c>
      <c r="L39" s="133" t="s">
        <v>35</v>
      </c>
      <c r="M39" s="133" t="s">
        <v>35</v>
      </c>
      <c r="N39" s="133" t="s">
        <v>35</v>
      </c>
      <c r="O39" s="133" t="s">
        <v>35</v>
      </c>
    </row>
    <row r="40" spans="1:15" x14ac:dyDescent="0.25">
      <c r="A40" s="132">
        <v>36</v>
      </c>
      <c r="B40" s="133" t="s">
        <v>35</v>
      </c>
      <c r="C40" s="133" t="s">
        <v>35</v>
      </c>
      <c r="D40" s="133" t="s">
        <v>35</v>
      </c>
      <c r="E40" s="133" t="s">
        <v>35</v>
      </c>
      <c r="F40" s="133" t="s">
        <v>35</v>
      </c>
      <c r="G40" s="133" t="s">
        <v>35</v>
      </c>
      <c r="H40" s="133" t="s">
        <v>35</v>
      </c>
      <c r="I40" s="133" t="s">
        <v>35</v>
      </c>
      <c r="J40" s="133" t="s">
        <v>35</v>
      </c>
      <c r="K40" s="133" t="s">
        <v>35</v>
      </c>
      <c r="L40" s="133" t="s">
        <v>35</v>
      </c>
      <c r="M40" s="133" t="s">
        <v>35</v>
      </c>
      <c r="N40" s="133" t="s">
        <v>35</v>
      </c>
      <c r="O40" s="133" t="s">
        <v>35</v>
      </c>
    </row>
    <row r="41" spans="1:15" x14ac:dyDescent="0.25">
      <c r="A41" s="132">
        <v>37</v>
      </c>
      <c r="B41" s="133" t="s">
        <v>35</v>
      </c>
      <c r="C41" s="133" t="s">
        <v>35</v>
      </c>
      <c r="D41" s="133" t="s">
        <v>35</v>
      </c>
      <c r="E41" s="133" t="s">
        <v>35</v>
      </c>
      <c r="F41" s="133" t="s">
        <v>35</v>
      </c>
      <c r="G41" s="133" t="s">
        <v>35</v>
      </c>
      <c r="H41" s="133" t="s">
        <v>35</v>
      </c>
      <c r="I41" s="133" t="s">
        <v>35</v>
      </c>
      <c r="J41" s="133" t="s">
        <v>35</v>
      </c>
      <c r="K41" s="133" t="s">
        <v>35</v>
      </c>
      <c r="L41" s="133" t="s">
        <v>35</v>
      </c>
      <c r="M41" s="133" t="s">
        <v>35</v>
      </c>
      <c r="N41" s="133" t="s">
        <v>35</v>
      </c>
      <c r="O41" s="133" t="s">
        <v>35</v>
      </c>
    </row>
    <row r="42" spans="1:15" x14ac:dyDescent="0.25">
      <c r="A42" s="132">
        <v>38</v>
      </c>
      <c r="B42" s="133" t="s">
        <v>35</v>
      </c>
      <c r="C42" s="133" t="s">
        <v>35</v>
      </c>
      <c r="D42" s="133" t="s">
        <v>35</v>
      </c>
      <c r="E42" s="133" t="s">
        <v>35</v>
      </c>
      <c r="F42" s="133" t="s">
        <v>35</v>
      </c>
      <c r="G42" s="133" t="s">
        <v>35</v>
      </c>
      <c r="H42" s="133" t="s">
        <v>35</v>
      </c>
      <c r="I42" s="133" t="s">
        <v>35</v>
      </c>
      <c r="J42" s="133" t="s">
        <v>35</v>
      </c>
      <c r="K42" s="133" t="s">
        <v>35</v>
      </c>
      <c r="L42" s="133" t="s">
        <v>35</v>
      </c>
      <c r="M42" s="133" t="s">
        <v>35</v>
      </c>
      <c r="N42" s="133" t="s">
        <v>35</v>
      </c>
      <c r="O42" s="133" t="s">
        <v>35</v>
      </c>
    </row>
    <row r="43" spans="1:15" x14ac:dyDescent="0.25">
      <c r="A43" s="132">
        <v>39</v>
      </c>
      <c r="B43" s="133" t="s">
        <v>35</v>
      </c>
      <c r="C43" s="133" t="s">
        <v>35</v>
      </c>
      <c r="D43" s="133" t="s">
        <v>35</v>
      </c>
      <c r="E43" s="133" t="s">
        <v>35</v>
      </c>
      <c r="F43" s="133" t="s">
        <v>35</v>
      </c>
      <c r="G43" s="133" t="s">
        <v>35</v>
      </c>
      <c r="H43" s="133" t="s">
        <v>35</v>
      </c>
      <c r="I43" s="133" t="s">
        <v>35</v>
      </c>
      <c r="J43" s="133" t="s">
        <v>35</v>
      </c>
      <c r="K43" s="133" t="s">
        <v>35</v>
      </c>
      <c r="L43" s="133" t="s">
        <v>35</v>
      </c>
      <c r="M43" s="133" t="s">
        <v>35</v>
      </c>
      <c r="N43" s="133" t="s">
        <v>35</v>
      </c>
      <c r="O43" s="133" t="s">
        <v>35</v>
      </c>
    </row>
    <row r="44" spans="1:15" x14ac:dyDescent="0.25">
      <c r="A44" s="132">
        <v>40</v>
      </c>
      <c r="B44" s="133" t="s">
        <v>35</v>
      </c>
      <c r="C44" s="133" t="s">
        <v>35</v>
      </c>
      <c r="D44" s="133" t="s">
        <v>35</v>
      </c>
      <c r="E44" s="133" t="s">
        <v>35</v>
      </c>
      <c r="F44" s="133" t="s">
        <v>35</v>
      </c>
      <c r="G44" s="133" t="s">
        <v>35</v>
      </c>
      <c r="H44" s="133" t="s">
        <v>35</v>
      </c>
      <c r="I44" s="133" t="s">
        <v>35</v>
      </c>
      <c r="J44" s="133" t="s">
        <v>35</v>
      </c>
      <c r="K44" s="133" t="s">
        <v>35</v>
      </c>
      <c r="L44" s="133" t="s">
        <v>35</v>
      </c>
      <c r="M44" s="133" t="s">
        <v>35</v>
      </c>
      <c r="N44" s="133" t="s">
        <v>35</v>
      </c>
      <c r="O44" s="133" t="s">
        <v>35</v>
      </c>
    </row>
    <row r="45" spans="1:15" x14ac:dyDescent="0.25">
      <c r="A45" s="132">
        <v>41</v>
      </c>
      <c r="B45" s="133" t="s">
        <v>35</v>
      </c>
      <c r="C45" s="133" t="s">
        <v>35</v>
      </c>
      <c r="D45" s="133" t="s">
        <v>35</v>
      </c>
      <c r="E45" s="133" t="s">
        <v>35</v>
      </c>
      <c r="F45" s="133" t="s">
        <v>35</v>
      </c>
      <c r="G45" s="133" t="s">
        <v>35</v>
      </c>
      <c r="H45" s="133" t="s">
        <v>35</v>
      </c>
      <c r="I45" s="133" t="s">
        <v>35</v>
      </c>
      <c r="J45" s="133" t="s">
        <v>35</v>
      </c>
      <c r="K45" s="133" t="s">
        <v>35</v>
      </c>
      <c r="L45" s="133" t="s">
        <v>35</v>
      </c>
      <c r="M45" s="133" t="s">
        <v>35</v>
      </c>
      <c r="N45" s="133" t="s">
        <v>35</v>
      </c>
      <c r="O45" s="133" t="s">
        <v>35</v>
      </c>
    </row>
    <row r="46" spans="1:15" x14ac:dyDescent="0.25">
      <c r="A46" s="132">
        <v>42</v>
      </c>
      <c r="B46" s="133" t="s">
        <v>35</v>
      </c>
      <c r="C46" s="133" t="s">
        <v>35</v>
      </c>
      <c r="D46" s="133" t="s">
        <v>35</v>
      </c>
      <c r="E46" s="133" t="s">
        <v>35</v>
      </c>
      <c r="F46" s="133" t="s">
        <v>35</v>
      </c>
      <c r="G46" s="133" t="s">
        <v>35</v>
      </c>
      <c r="H46" s="133" t="s">
        <v>35</v>
      </c>
      <c r="I46" s="133" t="s">
        <v>35</v>
      </c>
      <c r="J46" s="133" t="s">
        <v>35</v>
      </c>
      <c r="K46" s="133" t="s">
        <v>35</v>
      </c>
      <c r="L46" s="133" t="s">
        <v>35</v>
      </c>
      <c r="M46" s="133" t="s">
        <v>35</v>
      </c>
      <c r="N46" s="133" t="s">
        <v>35</v>
      </c>
      <c r="O46" s="133" t="s">
        <v>35</v>
      </c>
    </row>
    <row r="47" spans="1:15" x14ac:dyDescent="0.25">
      <c r="A47" s="132">
        <v>43</v>
      </c>
      <c r="B47" s="133" t="s">
        <v>35</v>
      </c>
      <c r="C47" s="133" t="s">
        <v>35</v>
      </c>
      <c r="D47" s="133" t="s">
        <v>35</v>
      </c>
      <c r="E47" s="133" t="s">
        <v>35</v>
      </c>
      <c r="F47" s="133" t="s">
        <v>35</v>
      </c>
      <c r="G47" s="133" t="s">
        <v>35</v>
      </c>
      <c r="H47" s="133" t="s">
        <v>35</v>
      </c>
      <c r="I47" s="133" t="s">
        <v>35</v>
      </c>
      <c r="J47" s="133" t="s">
        <v>35</v>
      </c>
      <c r="K47" s="133" t="s">
        <v>35</v>
      </c>
      <c r="L47" s="133" t="s">
        <v>35</v>
      </c>
      <c r="M47" s="133" t="s">
        <v>35</v>
      </c>
      <c r="N47" s="133" t="s">
        <v>35</v>
      </c>
      <c r="O47" s="133" t="s">
        <v>35</v>
      </c>
    </row>
    <row r="48" spans="1:15" x14ac:dyDescent="0.25">
      <c r="A48" s="132">
        <v>44</v>
      </c>
      <c r="B48" s="133" t="s">
        <v>35</v>
      </c>
      <c r="C48" s="133" t="s">
        <v>35</v>
      </c>
      <c r="D48" s="133" t="s">
        <v>35</v>
      </c>
      <c r="E48" s="133" t="s">
        <v>35</v>
      </c>
      <c r="F48" s="133" t="s">
        <v>35</v>
      </c>
      <c r="G48" s="133" t="s">
        <v>35</v>
      </c>
      <c r="H48" s="133" t="s">
        <v>35</v>
      </c>
      <c r="I48" s="133" t="s">
        <v>35</v>
      </c>
      <c r="J48" s="133" t="s">
        <v>35</v>
      </c>
      <c r="K48" s="133" t="s">
        <v>35</v>
      </c>
      <c r="L48" s="133" t="s">
        <v>35</v>
      </c>
      <c r="M48" s="133" t="s">
        <v>35</v>
      </c>
      <c r="N48" s="133" t="s">
        <v>35</v>
      </c>
      <c r="O48" s="133" t="s">
        <v>35</v>
      </c>
    </row>
    <row r="49" spans="1:15" x14ac:dyDescent="0.25">
      <c r="A49" s="132">
        <v>45</v>
      </c>
      <c r="B49" s="133" t="s">
        <v>35</v>
      </c>
      <c r="C49" s="133" t="s">
        <v>35</v>
      </c>
      <c r="D49" s="133" t="s">
        <v>35</v>
      </c>
      <c r="E49" s="133" t="s">
        <v>35</v>
      </c>
      <c r="F49" s="133" t="s">
        <v>35</v>
      </c>
      <c r="G49" s="133" t="s">
        <v>35</v>
      </c>
      <c r="H49" s="133" t="s">
        <v>35</v>
      </c>
      <c r="I49" s="133" t="s">
        <v>35</v>
      </c>
      <c r="J49" s="133" t="s">
        <v>35</v>
      </c>
      <c r="K49" s="133" t="s">
        <v>35</v>
      </c>
      <c r="L49" s="133" t="s">
        <v>35</v>
      </c>
      <c r="M49" s="133" t="s">
        <v>35</v>
      </c>
      <c r="N49" s="133" t="s">
        <v>35</v>
      </c>
      <c r="O49" s="133" t="s">
        <v>35</v>
      </c>
    </row>
    <row r="50" spans="1:15" x14ac:dyDescent="0.25">
      <c r="A50" s="132">
        <v>46</v>
      </c>
      <c r="B50" s="133" t="s">
        <v>35</v>
      </c>
      <c r="C50" s="133" t="s">
        <v>35</v>
      </c>
      <c r="D50" s="133" t="s">
        <v>35</v>
      </c>
      <c r="E50" s="133" t="s">
        <v>35</v>
      </c>
      <c r="F50" s="133" t="s">
        <v>35</v>
      </c>
      <c r="G50" s="133" t="s">
        <v>35</v>
      </c>
      <c r="H50" s="133" t="s">
        <v>35</v>
      </c>
      <c r="I50" s="133" t="s">
        <v>35</v>
      </c>
      <c r="J50" s="133" t="s">
        <v>35</v>
      </c>
      <c r="K50" s="133" t="s">
        <v>35</v>
      </c>
      <c r="L50" s="133" t="s">
        <v>35</v>
      </c>
      <c r="M50" s="133" t="s">
        <v>35</v>
      </c>
      <c r="N50" s="133" t="s">
        <v>35</v>
      </c>
      <c r="O50" s="133" t="s">
        <v>35</v>
      </c>
    </row>
    <row r="51" spans="1:15" x14ac:dyDescent="0.25">
      <c r="A51" s="132">
        <v>47</v>
      </c>
      <c r="B51" s="133" t="s">
        <v>35</v>
      </c>
      <c r="C51" s="133" t="s">
        <v>35</v>
      </c>
      <c r="D51" s="133" t="s">
        <v>35</v>
      </c>
      <c r="E51" s="133" t="s">
        <v>35</v>
      </c>
      <c r="F51" s="133" t="s">
        <v>35</v>
      </c>
      <c r="G51" s="133" t="s">
        <v>35</v>
      </c>
      <c r="H51" s="133" t="s">
        <v>35</v>
      </c>
      <c r="I51" s="133" t="s">
        <v>35</v>
      </c>
      <c r="J51" s="133" t="s">
        <v>35</v>
      </c>
      <c r="K51" s="133" t="s">
        <v>35</v>
      </c>
      <c r="L51" s="133" t="s">
        <v>35</v>
      </c>
      <c r="M51" s="133" t="s">
        <v>35</v>
      </c>
      <c r="N51" s="133" t="s">
        <v>35</v>
      </c>
      <c r="O51" s="133" t="s">
        <v>35</v>
      </c>
    </row>
    <row r="52" spans="1:15" x14ac:dyDescent="0.25">
      <c r="A52" s="132">
        <v>48</v>
      </c>
      <c r="B52" s="133" t="s">
        <v>35</v>
      </c>
      <c r="C52" s="133" t="s">
        <v>35</v>
      </c>
      <c r="D52" s="133" t="s">
        <v>35</v>
      </c>
      <c r="E52" s="133" t="s">
        <v>35</v>
      </c>
      <c r="F52" s="133" t="s">
        <v>35</v>
      </c>
      <c r="G52" s="133" t="s">
        <v>35</v>
      </c>
      <c r="H52" s="133" t="s">
        <v>35</v>
      </c>
      <c r="I52" s="133" t="s">
        <v>35</v>
      </c>
      <c r="J52" s="133" t="s">
        <v>35</v>
      </c>
      <c r="K52" s="133" t="s">
        <v>35</v>
      </c>
      <c r="L52" s="133" t="s">
        <v>35</v>
      </c>
      <c r="M52" s="133" t="s">
        <v>35</v>
      </c>
      <c r="N52" s="133" t="s">
        <v>35</v>
      </c>
      <c r="O52" s="133" t="s">
        <v>35</v>
      </c>
    </row>
    <row r="53" spans="1:15" x14ac:dyDescent="0.25">
      <c r="A53" s="132">
        <v>49</v>
      </c>
      <c r="B53" s="133" t="s">
        <v>35</v>
      </c>
      <c r="C53" s="133" t="s">
        <v>35</v>
      </c>
      <c r="D53" s="133" t="s">
        <v>35</v>
      </c>
      <c r="E53" s="133" t="s">
        <v>35</v>
      </c>
      <c r="F53" s="133" t="s">
        <v>35</v>
      </c>
      <c r="G53" s="133" t="s">
        <v>35</v>
      </c>
      <c r="H53" s="133" t="s">
        <v>35</v>
      </c>
      <c r="I53" s="133" t="s">
        <v>35</v>
      </c>
      <c r="J53" s="133" t="s">
        <v>35</v>
      </c>
      <c r="K53" s="133" t="s">
        <v>35</v>
      </c>
      <c r="L53" s="133" t="s">
        <v>35</v>
      </c>
      <c r="M53" s="133" t="s">
        <v>35</v>
      </c>
      <c r="N53" s="133" t="s">
        <v>35</v>
      </c>
      <c r="O53" s="133" t="s">
        <v>35</v>
      </c>
    </row>
    <row r="54" spans="1:15" x14ac:dyDescent="0.25">
      <c r="A54" s="132">
        <v>50</v>
      </c>
      <c r="B54" s="142">
        <v>44.03</v>
      </c>
      <c r="C54" s="142">
        <v>30.78</v>
      </c>
      <c r="D54" s="142">
        <v>36.89</v>
      </c>
      <c r="E54" s="142">
        <v>22.8</v>
      </c>
      <c r="F54" s="142">
        <v>65.72</v>
      </c>
      <c r="G54" s="142">
        <v>47.88</v>
      </c>
      <c r="H54" s="142">
        <v>48.36</v>
      </c>
      <c r="I54" s="142">
        <v>38.76</v>
      </c>
      <c r="J54" s="142">
        <v>66</v>
      </c>
      <c r="K54" s="142">
        <v>49.68</v>
      </c>
      <c r="L54" s="142">
        <v>60</v>
      </c>
      <c r="M54" s="142">
        <v>38.880000000000003</v>
      </c>
      <c r="N54" s="142">
        <v>2</v>
      </c>
      <c r="O54" s="142">
        <v>1.25</v>
      </c>
    </row>
    <row r="55" spans="1:15" x14ac:dyDescent="0.25">
      <c r="A55" s="132">
        <v>51</v>
      </c>
      <c r="B55" s="142">
        <v>46.13</v>
      </c>
      <c r="C55" s="142">
        <v>32.17</v>
      </c>
      <c r="D55" s="142">
        <v>38.33</v>
      </c>
      <c r="E55" s="142">
        <v>24.01</v>
      </c>
      <c r="F55" s="142">
        <v>70</v>
      </c>
      <c r="G55" s="142">
        <v>50.74</v>
      </c>
      <c r="H55" s="142">
        <v>50.3</v>
      </c>
      <c r="I55" s="142">
        <v>39.89</v>
      </c>
      <c r="J55" s="142">
        <v>70.8</v>
      </c>
      <c r="K55" s="142">
        <v>52.7</v>
      </c>
      <c r="L55" s="142">
        <v>63.6</v>
      </c>
      <c r="M55" s="142">
        <v>40.39</v>
      </c>
      <c r="N55" s="142">
        <v>2</v>
      </c>
      <c r="O55" s="142">
        <v>1.25</v>
      </c>
    </row>
    <row r="56" spans="1:15" x14ac:dyDescent="0.25">
      <c r="A56" s="132">
        <v>52</v>
      </c>
      <c r="B56" s="142">
        <v>48.23</v>
      </c>
      <c r="C56" s="142">
        <v>33.56</v>
      </c>
      <c r="D56" s="142">
        <v>39.770000000000003</v>
      </c>
      <c r="E56" s="142">
        <v>25.22</v>
      </c>
      <c r="F56" s="142">
        <v>74.28</v>
      </c>
      <c r="G56" s="142">
        <v>53.59</v>
      </c>
      <c r="H56" s="142">
        <v>52.25</v>
      </c>
      <c r="I56" s="142">
        <v>41.02</v>
      </c>
      <c r="J56" s="142">
        <v>75.599999999999994</v>
      </c>
      <c r="K56" s="142">
        <v>55.73</v>
      </c>
      <c r="L56" s="142">
        <v>67.2</v>
      </c>
      <c r="M56" s="142">
        <v>41.9</v>
      </c>
      <c r="N56" s="142">
        <v>2</v>
      </c>
      <c r="O56" s="142">
        <v>1.25</v>
      </c>
    </row>
    <row r="57" spans="1:15" x14ac:dyDescent="0.25">
      <c r="A57" s="132">
        <v>53</v>
      </c>
      <c r="B57" s="142">
        <v>50.32</v>
      </c>
      <c r="C57" s="142">
        <v>34.96</v>
      </c>
      <c r="D57" s="142">
        <v>41.2</v>
      </c>
      <c r="E57" s="142">
        <v>26.44</v>
      </c>
      <c r="F57" s="142">
        <v>78.56</v>
      </c>
      <c r="G57" s="142">
        <v>56.45</v>
      </c>
      <c r="H57" s="142">
        <v>54.19</v>
      </c>
      <c r="I57" s="142">
        <v>42.14</v>
      </c>
      <c r="J57" s="142">
        <v>80.400000000000006</v>
      </c>
      <c r="K57" s="142">
        <v>58.75</v>
      </c>
      <c r="L57" s="142">
        <v>70.8</v>
      </c>
      <c r="M57" s="142">
        <v>43.42</v>
      </c>
      <c r="N57" s="142">
        <v>2</v>
      </c>
      <c r="O57" s="142">
        <v>1.25</v>
      </c>
    </row>
    <row r="58" spans="1:15" x14ac:dyDescent="0.25">
      <c r="A58" s="132">
        <v>54</v>
      </c>
      <c r="B58" s="142">
        <v>52.42</v>
      </c>
      <c r="C58" s="142">
        <v>36.35</v>
      </c>
      <c r="D58" s="142">
        <v>42.64</v>
      </c>
      <c r="E58" s="142">
        <v>27.65</v>
      </c>
      <c r="F58" s="142">
        <v>82.84</v>
      </c>
      <c r="G58" s="142">
        <v>59.3</v>
      </c>
      <c r="H58" s="142">
        <v>56.14</v>
      </c>
      <c r="I58" s="142">
        <v>43.27</v>
      </c>
      <c r="J58" s="142">
        <v>85.2</v>
      </c>
      <c r="K58" s="142">
        <v>61.78</v>
      </c>
      <c r="L58" s="142">
        <v>74.400000000000006</v>
      </c>
      <c r="M58" s="142">
        <v>44.93</v>
      </c>
      <c r="N58" s="142">
        <v>2.25</v>
      </c>
      <c r="O58" s="142">
        <v>1.25</v>
      </c>
    </row>
    <row r="59" spans="1:15" x14ac:dyDescent="0.25">
      <c r="A59" s="132">
        <v>55</v>
      </c>
      <c r="B59" s="142">
        <v>54.52</v>
      </c>
      <c r="C59" s="142">
        <v>37.74</v>
      </c>
      <c r="D59" s="142">
        <v>44.08</v>
      </c>
      <c r="E59" s="142">
        <v>28.86</v>
      </c>
      <c r="F59" s="142">
        <v>87.12</v>
      </c>
      <c r="G59" s="142">
        <v>62.16</v>
      </c>
      <c r="H59" s="142">
        <v>58.08</v>
      </c>
      <c r="I59" s="142">
        <v>44.4</v>
      </c>
      <c r="J59" s="142">
        <v>90</v>
      </c>
      <c r="K59" s="142">
        <v>64.8</v>
      </c>
      <c r="L59" s="142">
        <v>78</v>
      </c>
      <c r="M59" s="142">
        <v>46.44</v>
      </c>
      <c r="N59" s="142">
        <v>2.25</v>
      </c>
      <c r="O59" s="142">
        <v>1.25</v>
      </c>
    </row>
    <row r="60" spans="1:15" x14ac:dyDescent="0.25">
      <c r="A60" s="132">
        <v>56</v>
      </c>
      <c r="B60" s="142">
        <v>57.3</v>
      </c>
      <c r="C60" s="142">
        <v>39.57</v>
      </c>
      <c r="D60" s="142">
        <v>46.21</v>
      </c>
      <c r="E60" s="142">
        <v>30.28</v>
      </c>
      <c r="F60" s="142">
        <v>91.83</v>
      </c>
      <c r="G60" s="142">
        <v>65.42</v>
      </c>
      <c r="H60" s="142">
        <v>60.03</v>
      </c>
      <c r="I60" s="142">
        <v>45.98</v>
      </c>
      <c r="J60" s="142">
        <v>95.04</v>
      </c>
      <c r="K60" s="142">
        <v>68.040000000000006</v>
      </c>
      <c r="L60" s="142">
        <v>79.2</v>
      </c>
      <c r="M60" s="142">
        <v>48.38</v>
      </c>
      <c r="N60" s="142">
        <v>2.25</v>
      </c>
      <c r="O60" s="142">
        <v>1.5</v>
      </c>
    </row>
    <row r="61" spans="1:15" x14ac:dyDescent="0.25">
      <c r="A61" s="132">
        <v>57</v>
      </c>
      <c r="B61" s="142">
        <v>60.07</v>
      </c>
      <c r="C61" s="142">
        <v>41.39</v>
      </c>
      <c r="D61" s="142">
        <v>48.34</v>
      </c>
      <c r="E61" s="142">
        <v>31.7</v>
      </c>
      <c r="F61" s="142">
        <v>96.54</v>
      </c>
      <c r="G61" s="142">
        <v>68.69</v>
      </c>
      <c r="H61" s="142">
        <v>61.98</v>
      </c>
      <c r="I61" s="142">
        <v>47.57</v>
      </c>
      <c r="J61" s="142">
        <v>100.08</v>
      </c>
      <c r="K61" s="142">
        <v>71.28</v>
      </c>
      <c r="L61" s="142">
        <v>80.400000000000006</v>
      </c>
      <c r="M61" s="142">
        <v>50.33</v>
      </c>
      <c r="N61" s="142">
        <v>2.5</v>
      </c>
      <c r="O61" s="142">
        <v>1.5</v>
      </c>
    </row>
    <row r="62" spans="1:15" x14ac:dyDescent="0.25">
      <c r="A62" s="132">
        <v>58</v>
      </c>
      <c r="B62" s="142">
        <v>62.85</v>
      </c>
      <c r="C62" s="142">
        <v>43.22</v>
      </c>
      <c r="D62" s="142">
        <v>50.46</v>
      </c>
      <c r="E62" s="142">
        <v>33.130000000000003</v>
      </c>
      <c r="F62" s="142">
        <v>101.25</v>
      </c>
      <c r="G62" s="142">
        <v>71.95</v>
      </c>
      <c r="H62" s="142">
        <v>63.93</v>
      </c>
      <c r="I62" s="142">
        <v>49.15</v>
      </c>
      <c r="J62" s="142">
        <v>105.12</v>
      </c>
      <c r="K62" s="142">
        <v>74.52</v>
      </c>
      <c r="L62" s="142">
        <v>81.599999999999994</v>
      </c>
      <c r="M62" s="142">
        <v>52.27</v>
      </c>
      <c r="N62" s="142">
        <v>2.5</v>
      </c>
      <c r="O62" s="142">
        <v>1.5</v>
      </c>
    </row>
    <row r="63" spans="1:15" x14ac:dyDescent="0.25">
      <c r="A63" s="132">
        <v>59</v>
      </c>
      <c r="B63" s="142">
        <v>65.62</v>
      </c>
      <c r="C63" s="142">
        <v>45.04</v>
      </c>
      <c r="D63" s="142">
        <v>52.59</v>
      </c>
      <c r="E63" s="142">
        <v>34.549999999999997</v>
      </c>
      <c r="F63" s="142">
        <v>105.96</v>
      </c>
      <c r="G63" s="142">
        <v>75.22</v>
      </c>
      <c r="H63" s="142">
        <v>65.88</v>
      </c>
      <c r="I63" s="142">
        <v>50.74</v>
      </c>
      <c r="J63" s="142">
        <v>110.16</v>
      </c>
      <c r="K63" s="142">
        <v>77.760000000000005</v>
      </c>
      <c r="L63" s="142">
        <v>82.8</v>
      </c>
      <c r="M63" s="142">
        <v>54.22</v>
      </c>
      <c r="N63" s="142">
        <v>2.75</v>
      </c>
      <c r="O63" s="142">
        <v>1.5</v>
      </c>
    </row>
    <row r="64" spans="1:15" x14ac:dyDescent="0.25">
      <c r="A64" s="132">
        <v>60</v>
      </c>
      <c r="B64" s="142">
        <v>68.400000000000006</v>
      </c>
      <c r="C64" s="142">
        <v>46.87</v>
      </c>
      <c r="D64" s="142">
        <v>54.72</v>
      </c>
      <c r="E64" s="142">
        <v>35.97</v>
      </c>
      <c r="F64" s="142">
        <v>110.67</v>
      </c>
      <c r="G64" s="142">
        <v>78.48</v>
      </c>
      <c r="H64" s="142">
        <v>67.83</v>
      </c>
      <c r="I64" s="142">
        <v>52.32</v>
      </c>
      <c r="J64" s="142">
        <v>115.2</v>
      </c>
      <c r="K64" s="142">
        <v>81</v>
      </c>
      <c r="L64" s="142">
        <v>84</v>
      </c>
      <c r="M64" s="142">
        <v>56.16</v>
      </c>
      <c r="N64" s="142">
        <v>2.75</v>
      </c>
      <c r="O64" s="142">
        <v>1.75</v>
      </c>
    </row>
    <row r="65" spans="1:15" x14ac:dyDescent="0.25">
      <c r="A65" s="132">
        <v>61</v>
      </c>
      <c r="B65" s="142">
        <v>72.48</v>
      </c>
      <c r="C65" s="142">
        <v>48.83</v>
      </c>
      <c r="D65" s="142">
        <v>57.1</v>
      </c>
      <c r="E65" s="142">
        <v>37.630000000000003</v>
      </c>
      <c r="F65" s="142">
        <v>115.68</v>
      </c>
      <c r="G65" s="142">
        <v>82.29</v>
      </c>
      <c r="H65" s="142">
        <v>71.66</v>
      </c>
      <c r="I65" s="142">
        <v>55.21</v>
      </c>
      <c r="J65" s="142">
        <v>121.2</v>
      </c>
      <c r="K65" s="142">
        <v>85.75</v>
      </c>
      <c r="L65" s="142">
        <v>86.4</v>
      </c>
      <c r="M65" s="142">
        <v>59.18</v>
      </c>
      <c r="N65" s="142">
        <v>3</v>
      </c>
      <c r="O65" s="142">
        <v>1.75</v>
      </c>
    </row>
    <row r="66" spans="1:15" x14ac:dyDescent="0.25">
      <c r="A66" s="132">
        <v>62</v>
      </c>
      <c r="B66" s="142">
        <v>76.56</v>
      </c>
      <c r="C66" s="142">
        <v>50.78</v>
      </c>
      <c r="D66" s="142">
        <v>59.47</v>
      </c>
      <c r="E66" s="142">
        <v>39.299999999999997</v>
      </c>
      <c r="F66" s="142">
        <v>120.69</v>
      </c>
      <c r="G66" s="142">
        <v>86.1</v>
      </c>
      <c r="H66" s="142">
        <v>75.5</v>
      </c>
      <c r="I66" s="142">
        <v>58.1</v>
      </c>
      <c r="J66" s="142">
        <v>127.2</v>
      </c>
      <c r="K66" s="142">
        <v>90.5</v>
      </c>
      <c r="L66" s="142">
        <v>88.8</v>
      </c>
      <c r="M66" s="142">
        <v>62.21</v>
      </c>
      <c r="N66" s="142">
        <v>3</v>
      </c>
      <c r="O66" s="142">
        <v>1.75</v>
      </c>
    </row>
    <row r="67" spans="1:15" x14ac:dyDescent="0.25">
      <c r="A67" s="132">
        <v>63</v>
      </c>
      <c r="B67" s="142">
        <v>80.64</v>
      </c>
      <c r="C67" s="142">
        <v>52.74</v>
      </c>
      <c r="D67" s="142">
        <v>61.85</v>
      </c>
      <c r="E67" s="142">
        <v>40.96</v>
      </c>
      <c r="F67" s="142">
        <v>125.7</v>
      </c>
      <c r="G67" s="142">
        <v>89.9</v>
      </c>
      <c r="H67" s="142">
        <v>79.33</v>
      </c>
      <c r="I67" s="142">
        <v>61</v>
      </c>
      <c r="J67" s="142">
        <v>133.19999999999999</v>
      </c>
      <c r="K67" s="142">
        <v>95.26</v>
      </c>
      <c r="L67" s="142">
        <v>91.2</v>
      </c>
      <c r="M67" s="142">
        <v>65.23</v>
      </c>
      <c r="N67" s="142">
        <v>3.25</v>
      </c>
      <c r="O67" s="142">
        <v>2</v>
      </c>
    </row>
    <row r="68" spans="1:15" x14ac:dyDescent="0.25">
      <c r="A68" s="132">
        <v>64</v>
      </c>
      <c r="B68" s="142">
        <v>84.72</v>
      </c>
      <c r="C68" s="142">
        <v>54.69</v>
      </c>
      <c r="D68" s="142">
        <v>64.22</v>
      </c>
      <c r="E68" s="142">
        <v>42.63</v>
      </c>
      <c r="F68" s="142">
        <v>130.71</v>
      </c>
      <c r="G68" s="142">
        <v>93.71</v>
      </c>
      <c r="H68" s="142">
        <v>83.17</v>
      </c>
      <c r="I68" s="142">
        <v>63.89</v>
      </c>
      <c r="J68" s="142">
        <v>139.19999999999999</v>
      </c>
      <c r="K68" s="142">
        <v>100.01</v>
      </c>
      <c r="L68" s="142">
        <v>93.6</v>
      </c>
      <c r="M68" s="142">
        <v>68.260000000000005</v>
      </c>
      <c r="N68" s="142">
        <v>3.25</v>
      </c>
      <c r="O68" s="142">
        <v>2</v>
      </c>
    </row>
    <row r="69" spans="1:15" x14ac:dyDescent="0.25">
      <c r="A69" s="132">
        <v>65</v>
      </c>
      <c r="B69" s="142">
        <v>88.8</v>
      </c>
      <c r="C69" s="142">
        <v>56.65</v>
      </c>
      <c r="D69" s="142">
        <v>66.599999999999994</v>
      </c>
      <c r="E69" s="142">
        <v>44.29</v>
      </c>
      <c r="F69" s="142">
        <v>135.72</v>
      </c>
      <c r="G69" s="142">
        <v>97.52</v>
      </c>
      <c r="H69" s="142">
        <v>87</v>
      </c>
      <c r="I69" s="142">
        <v>66.78</v>
      </c>
      <c r="J69" s="142">
        <v>145.19999999999999</v>
      </c>
      <c r="K69" s="142">
        <v>104.76</v>
      </c>
      <c r="L69" s="142">
        <v>96</v>
      </c>
      <c r="M69" s="142">
        <v>71.28</v>
      </c>
      <c r="N69" s="142">
        <v>3.5</v>
      </c>
      <c r="O69" s="142">
        <v>2</v>
      </c>
    </row>
    <row r="70" spans="1:15" x14ac:dyDescent="0.25">
      <c r="A70" s="132">
        <v>66</v>
      </c>
      <c r="B70" s="142">
        <v>93.51</v>
      </c>
      <c r="C70" s="142">
        <v>60.5</v>
      </c>
      <c r="D70" s="142">
        <v>68.69</v>
      </c>
      <c r="E70" s="142">
        <v>46.66</v>
      </c>
      <c r="F70" s="142">
        <v>141.06</v>
      </c>
      <c r="G70" s="142">
        <v>101.73</v>
      </c>
      <c r="H70" s="142">
        <v>92.45</v>
      </c>
      <c r="I70" s="142">
        <v>70.900000000000006</v>
      </c>
      <c r="J70" s="142">
        <v>154.08000000000001</v>
      </c>
      <c r="K70" s="142">
        <v>110.16</v>
      </c>
      <c r="L70" s="142">
        <v>102.48</v>
      </c>
      <c r="M70" s="142">
        <v>76.03</v>
      </c>
      <c r="N70" s="142">
        <v>3.5</v>
      </c>
      <c r="O70" s="142">
        <v>2.25</v>
      </c>
    </row>
    <row r="71" spans="1:15" x14ac:dyDescent="0.25">
      <c r="A71" s="132">
        <v>67</v>
      </c>
      <c r="B71" s="142">
        <v>98.22</v>
      </c>
      <c r="C71" s="142">
        <v>64.36</v>
      </c>
      <c r="D71" s="142">
        <v>70.78</v>
      </c>
      <c r="E71" s="142">
        <v>49.04</v>
      </c>
      <c r="F71" s="142">
        <v>146.38999999999999</v>
      </c>
      <c r="G71" s="142">
        <v>105.94</v>
      </c>
      <c r="H71" s="142">
        <v>97.9</v>
      </c>
      <c r="I71" s="142">
        <v>75.010000000000005</v>
      </c>
      <c r="J71" s="142">
        <v>162.96</v>
      </c>
      <c r="K71" s="142">
        <v>115.56</v>
      </c>
      <c r="L71" s="142">
        <v>108.96</v>
      </c>
      <c r="M71" s="142">
        <v>80.78</v>
      </c>
      <c r="N71" s="142">
        <v>3.75</v>
      </c>
      <c r="O71" s="142">
        <v>2.25</v>
      </c>
    </row>
    <row r="72" spans="1:15" x14ac:dyDescent="0.25">
      <c r="A72" s="132">
        <v>68</v>
      </c>
      <c r="B72" s="142">
        <v>102.93</v>
      </c>
      <c r="C72" s="142">
        <v>68.209999999999994</v>
      </c>
      <c r="D72" s="142">
        <v>72.86</v>
      </c>
      <c r="E72" s="142">
        <v>51.41</v>
      </c>
      <c r="F72" s="142">
        <v>151.72999999999999</v>
      </c>
      <c r="G72" s="142">
        <v>110.14</v>
      </c>
      <c r="H72" s="142">
        <v>103.34</v>
      </c>
      <c r="I72" s="142">
        <v>79.13</v>
      </c>
      <c r="J72" s="142">
        <v>171.84</v>
      </c>
      <c r="K72" s="142">
        <v>120.96</v>
      </c>
      <c r="L72" s="142">
        <v>115.44</v>
      </c>
      <c r="M72" s="142">
        <v>85.54</v>
      </c>
      <c r="N72" s="142">
        <v>4</v>
      </c>
      <c r="O72" s="142">
        <v>2.5</v>
      </c>
    </row>
    <row r="73" spans="1:15" x14ac:dyDescent="0.25">
      <c r="A73" s="132">
        <v>69</v>
      </c>
      <c r="B73" s="142">
        <v>107.64</v>
      </c>
      <c r="C73" s="142">
        <v>72.069999999999993</v>
      </c>
      <c r="D73" s="142">
        <v>74.95</v>
      </c>
      <c r="E73" s="142">
        <v>53.79</v>
      </c>
      <c r="F73" s="142">
        <v>157.06</v>
      </c>
      <c r="G73" s="142">
        <v>114.35</v>
      </c>
      <c r="H73" s="142">
        <v>108.79</v>
      </c>
      <c r="I73" s="142">
        <v>83.24</v>
      </c>
      <c r="J73" s="142">
        <v>180.72</v>
      </c>
      <c r="K73" s="142">
        <v>126.36</v>
      </c>
      <c r="L73" s="142">
        <v>121.92</v>
      </c>
      <c r="M73" s="142">
        <v>90.29</v>
      </c>
      <c r="N73" s="142">
        <v>4.25</v>
      </c>
      <c r="O73" s="142">
        <v>2.5</v>
      </c>
    </row>
    <row r="74" spans="1:15" x14ac:dyDescent="0.25">
      <c r="A74" s="132">
        <v>70</v>
      </c>
      <c r="B74" s="142">
        <v>112.35</v>
      </c>
      <c r="C74" s="142">
        <v>75.92</v>
      </c>
      <c r="D74" s="142">
        <v>77.040000000000006</v>
      </c>
      <c r="E74" s="142">
        <v>56.16</v>
      </c>
      <c r="F74" s="142">
        <v>162.4</v>
      </c>
      <c r="G74" s="142">
        <v>118.56</v>
      </c>
      <c r="H74" s="142">
        <v>114.24</v>
      </c>
      <c r="I74" s="142">
        <v>87.36</v>
      </c>
      <c r="J74" s="142">
        <v>189.6</v>
      </c>
      <c r="K74" s="142">
        <v>131.76</v>
      </c>
      <c r="L74" s="142">
        <v>128.4</v>
      </c>
      <c r="M74" s="142">
        <v>95.04</v>
      </c>
      <c r="N74" s="142">
        <v>4.5</v>
      </c>
      <c r="O74" s="142">
        <v>2.75</v>
      </c>
    </row>
    <row r="75" spans="1:15" x14ac:dyDescent="0.25">
      <c r="A75" s="132">
        <v>71</v>
      </c>
      <c r="B75" s="142">
        <v>123.05</v>
      </c>
      <c r="C75" s="142">
        <v>82.16</v>
      </c>
      <c r="D75" s="142">
        <v>83.03</v>
      </c>
      <c r="E75" s="142">
        <v>60.74</v>
      </c>
      <c r="F75" s="142">
        <v>174.72</v>
      </c>
      <c r="G75" s="142">
        <v>129.16999999999999</v>
      </c>
      <c r="H75" s="142">
        <v>123.2</v>
      </c>
      <c r="I75" s="142">
        <v>95.26</v>
      </c>
      <c r="J75" s="142">
        <v>203.52</v>
      </c>
      <c r="K75" s="142">
        <v>143.86000000000001</v>
      </c>
      <c r="L75" s="142">
        <v>138</v>
      </c>
      <c r="M75" s="142">
        <v>105.41</v>
      </c>
      <c r="N75" s="142">
        <v>4.75</v>
      </c>
      <c r="O75" s="142">
        <v>2.75</v>
      </c>
    </row>
    <row r="76" spans="1:15" x14ac:dyDescent="0.25">
      <c r="A76" s="132">
        <v>72</v>
      </c>
      <c r="B76" s="142">
        <v>133.75</v>
      </c>
      <c r="C76" s="142">
        <v>88.4</v>
      </c>
      <c r="D76" s="142">
        <v>89.02</v>
      </c>
      <c r="E76" s="142">
        <v>65.31</v>
      </c>
      <c r="F76" s="142">
        <v>187.04</v>
      </c>
      <c r="G76" s="142">
        <v>139.78</v>
      </c>
      <c r="H76" s="142">
        <v>132.16</v>
      </c>
      <c r="I76" s="142">
        <v>103.17</v>
      </c>
      <c r="J76" s="142">
        <v>217.44</v>
      </c>
      <c r="K76" s="142">
        <v>155.94999999999999</v>
      </c>
      <c r="L76" s="142">
        <v>147.6</v>
      </c>
      <c r="M76" s="142">
        <v>115.78</v>
      </c>
      <c r="N76" s="142">
        <v>5</v>
      </c>
      <c r="O76" s="142">
        <v>3</v>
      </c>
    </row>
    <row r="77" spans="1:15" x14ac:dyDescent="0.25">
      <c r="A77" s="132">
        <v>73</v>
      </c>
      <c r="B77" s="142">
        <v>144.44999999999999</v>
      </c>
      <c r="C77" s="142">
        <v>94.64</v>
      </c>
      <c r="D77" s="142">
        <v>95.02</v>
      </c>
      <c r="E77" s="142">
        <v>69.89</v>
      </c>
      <c r="F77" s="142">
        <v>199.36</v>
      </c>
      <c r="G77" s="142">
        <v>150.38</v>
      </c>
      <c r="H77" s="142">
        <v>141.12</v>
      </c>
      <c r="I77" s="142">
        <v>111.07</v>
      </c>
      <c r="J77" s="142">
        <v>231.36</v>
      </c>
      <c r="K77" s="142">
        <v>168.05</v>
      </c>
      <c r="L77" s="142">
        <v>157.19999999999999</v>
      </c>
      <c r="M77" s="142">
        <v>126.14</v>
      </c>
      <c r="N77" s="142">
        <v>5.25</v>
      </c>
      <c r="O77" s="142">
        <v>3.25</v>
      </c>
    </row>
    <row r="78" spans="1:15" x14ac:dyDescent="0.25">
      <c r="A78" s="132">
        <v>74</v>
      </c>
      <c r="B78" s="142">
        <v>155.15</v>
      </c>
      <c r="C78" s="142">
        <v>100.88</v>
      </c>
      <c r="D78" s="142">
        <v>101.01</v>
      </c>
      <c r="E78" s="142">
        <v>74.459999999999994</v>
      </c>
      <c r="F78" s="142">
        <v>211.68</v>
      </c>
      <c r="G78" s="142">
        <v>160.99</v>
      </c>
      <c r="H78" s="142">
        <v>150.08000000000001</v>
      </c>
      <c r="I78" s="142">
        <v>118.98</v>
      </c>
      <c r="J78" s="142">
        <v>245.28</v>
      </c>
      <c r="K78" s="142">
        <v>180.14</v>
      </c>
      <c r="L78" s="142">
        <v>166.8</v>
      </c>
      <c r="M78" s="142">
        <v>136.51</v>
      </c>
      <c r="N78" s="142">
        <v>5.5</v>
      </c>
      <c r="O78" s="142">
        <v>3.5</v>
      </c>
    </row>
    <row r="79" spans="1:15" x14ac:dyDescent="0.25">
      <c r="A79" s="132">
        <v>75</v>
      </c>
      <c r="B79" s="142">
        <v>165.85</v>
      </c>
      <c r="C79" s="142">
        <v>107.12</v>
      </c>
      <c r="D79" s="142">
        <v>107</v>
      </c>
      <c r="E79" s="142">
        <v>79.040000000000006</v>
      </c>
      <c r="F79" s="142">
        <v>224</v>
      </c>
      <c r="G79" s="142">
        <v>171.6</v>
      </c>
      <c r="H79" s="142">
        <v>159.04</v>
      </c>
      <c r="I79" s="142">
        <v>126.88</v>
      </c>
      <c r="J79" s="142">
        <v>259.2</v>
      </c>
      <c r="K79" s="142">
        <v>192.24</v>
      </c>
      <c r="L79" s="142">
        <v>176.4</v>
      </c>
      <c r="M79" s="142">
        <v>146.88</v>
      </c>
      <c r="N79" s="142">
        <v>6</v>
      </c>
      <c r="O79" s="142">
        <v>3.75</v>
      </c>
    </row>
    <row r="80" spans="1:15" x14ac:dyDescent="0.25">
      <c r="A80" s="132">
        <v>76</v>
      </c>
      <c r="B80" s="142">
        <v>177.62</v>
      </c>
      <c r="C80" s="142">
        <v>116.69</v>
      </c>
      <c r="D80" s="142">
        <v>115.99</v>
      </c>
      <c r="E80" s="142">
        <v>86.53</v>
      </c>
      <c r="F80" s="142">
        <v>243.04</v>
      </c>
      <c r="G80" s="142">
        <v>185.95</v>
      </c>
      <c r="H80" s="142">
        <v>171.58</v>
      </c>
      <c r="I80" s="142">
        <v>138.94</v>
      </c>
      <c r="J80" s="142">
        <v>282.95999999999998</v>
      </c>
      <c r="K80" s="142">
        <v>212.33</v>
      </c>
      <c r="L80" s="142">
        <v>192</v>
      </c>
      <c r="M80" s="142">
        <v>160.69999999999999</v>
      </c>
      <c r="N80" s="142">
        <v>6.5</v>
      </c>
      <c r="O80" s="142">
        <v>4</v>
      </c>
    </row>
    <row r="81" spans="1:15" x14ac:dyDescent="0.25">
      <c r="A81" s="132">
        <v>77</v>
      </c>
      <c r="B81" s="142">
        <v>189.39</v>
      </c>
      <c r="C81" s="142">
        <v>126.26</v>
      </c>
      <c r="D81" s="142">
        <v>124.98</v>
      </c>
      <c r="E81" s="142">
        <v>94.02</v>
      </c>
      <c r="F81" s="142">
        <v>262.08</v>
      </c>
      <c r="G81" s="142">
        <v>200.3</v>
      </c>
      <c r="H81" s="142">
        <v>184.13</v>
      </c>
      <c r="I81" s="142">
        <v>151.01</v>
      </c>
      <c r="J81" s="142">
        <v>306.72000000000003</v>
      </c>
      <c r="K81" s="142">
        <v>232.42</v>
      </c>
      <c r="L81" s="142">
        <v>207.6</v>
      </c>
      <c r="M81" s="142">
        <v>174.53</v>
      </c>
      <c r="N81" s="142">
        <v>7</v>
      </c>
      <c r="O81" s="142">
        <v>4.25</v>
      </c>
    </row>
    <row r="82" spans="1:15" x14ac:dyDescent="0.25">
      <c r="A82" s="132">
        <v>78</v>
      </c>
      <c r="B82" s="142">
        <v>201.16</v>
      </c>
      <c r="C82" s="142">
        <v>135.82</v>
      </c>
      <c r="D82" s="142">
        <v>133.96</v>
      </c>
      <c r="E82" s="142">
        <v>101.5</v>
      </c>
      <c r="F82" s="142">
        <v>281.12</v>
      </c>
      <c r="G82" s="142">
        <v>214.66</v>
      </c>
      <c r="H82" s="142">
        <v>196.67</v>
      </c>
      <c r="I82" s="142">
        <v>163.07</v>
      </c>
      <c r="J82" s="142">
        <v>330.48</v>
      </c>
      <c r="K82" s="142">
        <v>252.5</v>
      </c>
      <c r="L82" s="142">
        <v>223.2</v>
      </c>
      <c r="M82" s="142">
        <v>188.35</v>
      </c>
      <c r="N82" s="142">
        <v>7.75</v>
      </c>
      <c r="O82" s="142">
        <v>4.75</v>
      </c>
    </row>
    <row r="83" spans="1:15" x14ac:dyDescent="0.25">
      <c r="A83" s="132">
        <v>79</v>
      </c>
      <c r="B83" s="142">
        <v>212.93</v>
      </c>
      <c r="C83" s="142">
        <v>145.38999999999999</v>
      </c>
      <c r="D83" s="142">
        <v>142.94999999999999</v>
      </c>
      <c r="E83" s="142">
        <v>108.99</v>
      </c>
      <c r="F83" s="142">
        <v>300.16000000000003</v>
      </c>
      <c r="G83" s="142">
        <v>229.01</v>
      </c>
      <c r="H83" s="142">
        <v>209.22</v>
      </c>
      <c r="I83" s="142">
        <v>175.14</v>
      </c>
      <c r="J83" s="142">
        <v>354.24</v>
      </c>
      <c r="K83" s="142">
        <v>272.58999999999997</v>
      </c>
      <c r="L83" s="142">
        <v>238.8</v>
      </c>
      <c r="M83" s="142">
        <v>202.18</v>
      </c>
      <c r="N83" s="142">
        <v>9</v>
      </c>
      <c r="O83" s="142">
        <v>5.5</v>
      </c>
    </row>
    <row r="84" spans="1:15" x14ac:dyDescent="0.25">
      <c r="A84" s="132">
        <v>80</v>
      </c>
      <c r="B84" s="142">
        <v>224.7</v>
      </c>
      <c r="C84" s="142">
        <v>154.96</v>
      </c>
      <c r="D84" s="142">
        <v>151.94</v>
      </c>
      <c r="E84" s="142">
        <v>116.48</v>
      </c>
      <c r="F84" s="142">
        <v>319.2</v>
      </c>
      <c r="G84" s="142">
        <v>243.36</v>
      </c>
      <c r="H84" s="142">
        <v>221.76</v>
      </c>
      <c r="I84" s="142">
        <v>187.2</v>
      </c>
      <c r="J84" s="142">
        <v>378</v>
      </c>
      <c r="K84" s="142">
        <v>292.68</v>
      </c>
      <c r="L84" s="142">
        <v>254.4</v>
      </c>
      <c r="M84" s="142">
        <v>216</v>
      </c>
      <c r="N84" s="142">
        <v>11</v>
      </c>
      <c r="O84" s="142">
        <v>6.75</v>
      </c>
    </row>
    <row r="85" spans="1:15" x14ac:dyDescent="0.25">
      <c r="A85" s="132">
        <v>81</v>
      </c>
      <c r="B85" s="142">
        <v>239.89</v>
      </c>
      <c r="C85" s="142">
        <v>167.02</v>
      </c>
      <c r="D85" s="142">
        <v>167.78</v>
      </c>
      <c r="E85" s="142">
        <v>128.75</v>
      </c>
      <c r="F85" s="142">
        <v>340.7</v>
      </c>
      <c r="G85" s="142">
        <v>264.37</v>
      </c>
      <c r="H85" s="142">
        <v>243.94</v>
      </c>
      <c r="I85" s="142">
        <v>206.96</v>
      </c>
      <c r="J85" s="133" t="s">
        <v>35</v>
      </c>
      <c r="K85" s="133" t="s">
        <v>35</v>
      </c>
      <c r="L85" s="133" t="s">
        <v>35</v>
      </c>
      <c r="M85" s="133" t="s">
        <v>35</v>
      </c>
      <c r="N85" s="133" t="s">
        <v>35</v>
      </c>
      <c r="O85" s="133" t="s">
        <v>35</v>
      </c>
    </row>
    <row r="86" spans="1:15" x14ac:dyDescent="0.25">
      <c r="A86" s="132">
        <v>82</v>
      </c>
      <c r="B86" s="142">
        <v>255.09</v>
      </c>
      <c r="C86" s="142">
        <v>179.09</v>
      </c>
      <c r="D86" s="142">
        <v>183.61</v>
      </c>
      <c r="E86" s="142">
        <v>141.02000000000001</v>
      </c>
      <c r="F86" s="142">
        <v>362.21</v>
      </c>
      <c r="G86" s="142">
        <v>285.38</v>
      </c>
      <c r="H86" s="142">
        <v>266.11</v>
      </c>
      <c r="I86" s="142">
        <v>226.72</v>
      </c>
      <c r="J86" s="133" t="s">
        <v>35</v>
      </c>
      <c r="K86" s="133" t="s">
        <v>35</v>
      </c>
      <c r="L86" s="133" t="s">
        <v>35</v>
      </c>
      <c r="M86" s="133" t="s">
        <v>35</v>
      </c>
      <c r="N86" s="133" t="s">
        <v>35</v>
      </c>
      <c r="O86" s="133" t="s">
        <v>35</v>
      </c>
    </row>
    <row r="87" spans="1:15" x14ac:dyDescent="0.25">
      <c r="A87" s="132">
        <v>83</v>
      </c>
      <c r="B87" s="142">
        <v>270.27999999999997</v>
      </c>
      <c r="C87" s="142">
        <v>191.15</v>
      </c>
      <c r="D87" s="142">
        <v>199.45</v>
      </c>
      <c r="E87" s="142">
        <v>153.30000000000001</v>
      </c>
      <c r="F87" s="142">
        <v>383.71</v>
      </c>
      <c r="G87" s="142">
        <v>306.38</v>
      </c>
      <c r="H87" s="142">
        <v>288.29000000000002</v>
      </c>
      <c r="I87" s="142">
        <v>246.48</v>
      </c>
      <c r="J87" s="133" t="s">
        <v>35</v>
      </c>
      <c r="K87" s="133" t="s">
        <v>35</v>
      </c>
      <c r="L87" s="133" t="s">
        <v>35</v>
      </c>
      <c r="M87" s="133" t="s">
        <v>35</v>
      </c>
      <c r="N87" s="133" t="s">
        <v>35</v>
      </c>
      <c r="O87" s="133" t="s">
        <v>35</v>
      </c>
    </row>
    <row r="88" spans="1:15" x14ac:dyDescent="0.25">
      <c r="A88" s="132">
        <v>84</v>
      </c>
      <c r="B88" s="142">
        <v>285.48</v>
      </c>
      <c r="C88" s="142">
        <v>203.22</v>
      </c>
      <c r="D88" s="142">
        <v>215.28</v>
      </c>
      <c r="E88" s="142">
        <v>165.57</v>
      </c>
      <c r="F88" s="142">
        <v>405.22</v>
      </c>
      <c r="G88" s="142">
        <v>327.39</v>
      </c>
      <c r="H88" s="142">
        <v>310.45999999999998</v>
      </c>
      <c r="I88" s="142">
        <v>266.24</v>
      </c>
      <c r="J88" s="133" t="s">
        <v>35</v>
      </c>
      <c r="K88" s="133" t="s">
        <v>35</v>
      </c>
      <c r="L88" s="133" t="s">
        <v>35</v>
      </c>
      <c r="M88" s="133" t="s">
        <v>35</v>
      </c>
      <c r="N88" s="133" t="s">
        <v>35</v>
      </c>
      <c r="O88" s="133" t="s">
        <v>35</v>
      </c>
    </row>
    <row r="89" spans="1:15" x14ac:dyDescent="0.25">
      <c r="A89" s="132">
        <v>85</v>
      </c>
      <c r="B89" s="142">
        <v>300.67</v>
      </c>
      <c r="C89" s="142">
        <v>215.28</v>
      </c>
      <c r="D89" s="142">
        <v>231.12</v>
      </c>
      <c r="E89" s="142">
        <v>177.84</v>
      </c>
      <c r="F89" s="142">
        <v>426.72</v>
      </c>
      <c r="G89" s="142">
        <v>348.4</v>
      </c>
      <c r="H89" s="142">
        <v>332.64</v>
      </c>
      <c r="I89" s="142">
        <v>286</v>
      </c>
      <c r="J89" s="133" t="s">
        <v>35</v>
      </c>
      <c r="K89" s="133" t="s">
        <v>35</v>
      </c>
      <c r="L89" s="133" t="s">
        <v>35</v>
      </c>
      <c r="M89" s="133" t="s">
        <v>35</v>
      </c>
      <c r="N89" s="133" t="s">
        <v>35</v>
      </c>
      <c r="O89" s="133" t="s">
        <v>35</v>
      </c>
    </row>
    <row r="90" spans="1:15" x14ac:dyDescent="0.25">
      <c r="A90" s="132">
        <v>86</v>
      </c>
      <c r="B90" s="133" t="s">
        <v>35</v>
      </c>
      <c r="C90" s="133" t="s">
        <v>35</v>
      </c>
      <c r="D90" s="133" t="s">
        <v>35</v>
      </c>
      <c r="E90" s="133" t="s">
        <v>35</v>
      </c>
      <c r="F90" s="133" t="s">
        <v>35</v>
      </c>
      <c r="G90" s="133" t="s">
        <v>35</v>
      </c>
      <c r="H90" s="133" t="s">
        <v>35</v>
      </c>
      <c r="I90" s="133" t="s">
        <v>35</v>
      </c>
      <c r="J90" s="133" t="s">
        <v>35</v>
      </c>
      <c r="K90" s="133" t="s">
        <v>35</v>
      </c>
      <c r="L90" s="133" t="s">
        <v>35</v>
      </c>
      <c r="M90" s="133" t="s">
        <v>35</v>
      </c>
      <c r="N90" s="133" t="s">
        <v>35</v>
      </c>
      <c r="O90" s="133" t="s">
        <v>35</v>
      </c>
    </row>
    <row r="91" spans="1:15" x14ac:dyDescent="0.25">
      <c r="A91" s="132">
        <v>87</v>
      </c>
      <c r="B91" s="133" t="s">
        <v>35</v>
      </c>
      <c r="C91" s="133" t="s">
        <v>35</v>
      </c>
      <c r="D91" s="133" t="s">
        <v>35</v>
      </c>
      <c r="E91" s="133" t="s">
        <v>35</v>
      </c>
      <c r="F91" s="133" t="s">
        <v>35</v>
      </c>
      <c r="G91" s="133" t="s">
        <v>35</v>
      </c>
      <c r="H91" s="133" t="s">
        <v>35</v>
      </c>
      <c r="I91" s="133" t="s">
        <v>35</v>
      </c>
      <c r="J91" s="133" t="s">
        <v>35</v>
      </c>
      <c r="K91" s="133" t="s">
        <v>35</v>
      </c>
      <c r="L91" s="133" t="s">
        <v>35</v>
      </c>
      <c r="M91" s="133" t="s">
        <v>35</v>
      </c>
      <c r="N91" s="133" t="s">
        <v>35</v>
      </c>
      <c r="O91" s="133" t="s">
        <v>35</v>
      </c>
    </row>
    <row r="92" spans="1:15" x14ac:dyDescent="0.25">
      <c r="A92" s="132">
        <v>88</v>
      </c>
      <c r="B92" s="133" t="s">
        <v>35</v>
      </c>
      <c r="C92" s="133" t="s">
        <v>35</v>
      </c>
      <c r="D92" s="133" t="s">
        <v>35</v>
      </c>
      <c r="E92" s="133" t="s">
        <v>35</v>
      </c>
      <c r="F92" s="133" t="s">
        <v>35</v>
      </c>
      <c r="G92" s="133" t="s">
        <v>35</v>
      </c>
      <c r="H92" s="133" t="s">
        <v>35</v>
      </c>
      <c r="I92" s="133" t="s">
        <v>35</v>
      </c>
      <c r="J92" s="133" t="s">
        <v>35</v>
      </c>
      <c r="K92" s="133" t="s">
        <v>35</v>
      </c>
      <c r="L92" s="133" t="s">
        <v>35</v>
      </c>
      <c r="M92" s="133" t="s">
        <v>35</v>
      </c>
      <c r="N92" s="133" t="s">
        <v>35</v>
      </c>
      <c r="O92" s="133" t="s">
        <v>35</v>
      </c>
    </row>
    <row r="93" spans="1:15" x14ac:dyDescent="0.25">
      <c r="A93" s="132">
        <v>89</v>
      </c>
      <c r="B93" s="133" t="s">
        <v>35</v>
      </c>
      <c r="C93" s="133" t="s">
        <v>35</v>
      </c>
      <c r="D93" s="133" t="s">
        <v>35</v>
      </c>
      <c r="E93" s="133" t="s">
        <v>35</v>
      </c>
      <c r="F93" s="133" t="s">
        <v>35</v>
      </c>
      <c r="G93" s="133" t="s">
        <v>35</v>
      </c>
      <c r="H93" s="133" t="s">
        <v>35</v>
      </c>
      <c r="I93" s="133" t="s">
        <v>35</v>
      </c>
      <c r="J93" s="133" t="s">
        <v>35</v>
      </c>
      <c r="K93" s="133" t="s">
        <v>35</v>
      </c>
      <c r="L93" s="133" t="s">
        <v>35</v>
      </c>
      <c r="M93" s="133" t="s">
        <v>35</v>
      </c>
      <c r="N93" s="133" t="s">
        <v>35</v>
      </c>
      <c r="O93" s="133" t="s">
        <v>35</v>
      </c>
    </row>
    <row r="94" spans="1:15" x14ac:dyDescent="0.25">
      <c r="A94" s="132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  <c r="F94" s="133" t="s">
        <v>35</v>
      </c>
      <c r="G94" s="133" t="s">
        <v>35</v>
      </c>
      <c r="H94" s="133" t="s">
        <v>35</v>
      </c>
      <c r="I94" s="133" t="s">
        <v>35</v>
      </c>
      <c r="J94" s="133" t="s">
        <v>35</v>
      </c>
      <c r="K94" s="133" t="s">
        <v>35</v>
      </c>
      <c r="L94" s="133" t="s">
        <v>35</v>
      </c>
      <c r="M94" s="133" t="s">
        <v>35</v>
      </c>
      <c r="N94" s="133" t="s">
        <v>35</v>
      </c>
      <c r="O94" s="133" t="s">
        <v>35</v>
      </c>
    </row>
    <row r="95" spans="1:15" x14ac:dyDescent="0.25">
      <c r="A95" s="132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  <c r="F95" s="133" t="s">
        <v>35</v>
      </c>
      <c r="G95" s="133" t="s">
        <v>35</v>
      </c>
      <c r="H95" s="133" t="s">
        <v>35</v>
      </c>
      <c r="I95" s="133" t="s">
        <v>35</v>
      </c>
      <c r="J95" s="133" t="s">
        <v>35</v>
      </c>
      <c r="K95" s="133" t="s">
        <v>35</v>
      </c>
      <c r="L95" s="133" t="s">
        <v>35</v>
      </c>
      <c r="M95" s="133" t="s">
        <v>35</v>
      </c>
      <c r="N95" s="133" t="s">
        <v>35</v>
      </c>
      <c r="O95" s="133" t="s">
        <v>35</v>
      </c>
    </row>
    <row r="96" spans="1:15" x14ac:dyDescent="0.25">
      <c r="A96" s="132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  <c r="F96" s="133" t="s">
        <v>35</v>
      </c>
      <c r="G96" s="133" t="s">
        <v>35</v>
      </c>
      <c r="H96" s="133" t="s">
        <v>35</v>
      </c>
      <c r="I96" s="133" t="s">
        <v>35</v>
      </c>
      <c r="J96" s="133" t="s">
        <v>35</v>
      </c>
      <c r="K96" s="133" t="s">
        <v>35</v>
      </c>
      <c r="L96" s="133" t="s">
        <v>35</v>
      </c>
      <c r="M96" s="133" t="s">
        <v>35</v>
      </c>
      <c r="N96" s="133" t="s">
        <v>35</v>
      </c>
      <c r="O96" s="133" t="s">
        <v>35</v>
      </c>
    </row>
    <row r="97" spans="1:15" x14ac:dyDescent="0.25">
      <c r="A97" s="132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  <c r="F97" s="133" t="s">
        <v>35</v>
      </c>
      <c r="G97" s="133" t="s">
        <v>35</v>
      </c>
      <c r="H97" s="133" t="s">
        <v>35</v>
      </c>
      <c r="I97" s="133" t="s">
        <v>35</v>
      </c>
      <c r="J97" s="133" t="s">
        <v>35</v>
      </c>
      <c r="K97" s="133" t="s">
        <v>35</v>
      </c>
      <c r="L97" s="133" t="s">
        <v>35</v>
      </c>
      <c r="M97" s="133" t="s">
        <v>35</v>
      </c>
      <c r="N97" s="133" t="s">
        <v>35</v>
      </c>
      <c r="O97" s="133" t="s">
        <v>35</v>
      </c>
    </row>
    <row r="98" spans="1:15" x14ac:dyDescent="0.25">
      <c r="A98" s="132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  <c r="F98" s="133" t="s">
        <v>35</v>
      </c>
      <c r="G98" s="133" t="s">
        <v>35</v>
      </c>
      <c r="H98" s="133" t="s">
        <v>35</v>
      </c>
      <c r="I98" s="133" t="s">
        <v>35</v>
      </c>
      <c r="J98" s="133" t="s">
        <v>35</v>
      </c>
      <c r="K98" s="133" t="s">
        <v>35</v>
      </c>
      <c r="L98" s="133" t="s">
        <v>35</v>
      </c>
      <c r="M98" s="133" t="s">
        <v>35</v>
      </c>
      <c r="N98" s="133" t="s">
        <v>35</v>
      </c>
      <c r="O98" s="133" t="s">
        <v>35</v>
      </c>
    </row>
    <row r="99" spans="1:15" x14ac:dyDescent="0.25">
      <c r="A99" s="132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  <c r="F99" s="133" t="s">
        <v>35</v>
      </c>
      <c r="G99" s="133" t="s">
        <v>35</v>
      </c>
      <c r="H99" s="133" t="s">
        <v>35</v>
      </c>
      <c r="I99" s="133" t="s">
        <v>35</v>
      </c>
      <c r="J99" s="133" t="s">
        <v>35</v>
      </c>
      <c r="K99" s="133" t="s">
        <v>35</v>
      </c>
      <c r="L99" s="133" t="s">
        <v>35</v>
      </c>
      <c r="M99" s="133" t="s">
        <v>35</v>
      </c>
      <c r="N99" s="133" t="s">
        <v>35</v>
      </c>
      <c r="O99" s="133" t="s">
        <v>35</v>
      </c>
    </row>
    <row r="100" spans="1:15" x14ac:dyDescent="0.25">
      <c r="A100" s="132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  <c r="F100" s="133" t="s">
        <v>35</v>
      </c>
      <c r="G100" s="133" t="s">
        <v>35</v>
      </c>
      <c r="H100" s="133" t="s">
        <v>35</v>
      </c>
      <c r="I100" s="133" t="s">
        <v>35</v>
      </c>
      <c r="J100" s="133" t="s">
        <v>35</v>
      </c>
      <c r="K100" s="133" t="s">
        <v>35</v>
      </c>
      <c r="L100" s="133" t="s">
        <v>35</v>
      </c>
      <c r="M100" s="133" t="s">
        <v>35</v>
      </c>
      <c r="N100" s="133" t="s">
        <v>35</v>
      </c>
      <c r="O100" s="133" t="s">
        <v>35</v>
      </c>
    </row>
    <row r="101" spans="1:15" x14ac:dyDescent="0.25">
      <c r="A101" s="132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  <c r="F101" s="133" t="s">
        <v>35</v>
      </c>
      <c r="G101" s="133" t="s">
        <v>35</v>
      </c>
      <c r="H101" s="133" t="s">
        <v>35</v>
      </c>
      <c r="I101" s="133" t="s">
        <v>35</v>
      </c>
      <c r="J101" s="133" t="s">
        <v>35</v>
      </c>
      <c r="K101" s="133" t="s">
        <v>35</v>
      </c>
      <c r="L101" s="133" t="s">
        <v>35</v>
      </c>
      <c r="M101" s="133" t="s">
        <v>35</v>
      </c>
      <c r="N101" s="133" t="s">
        <v>35</v>
      </c>
      <c r="O101" s="133" t="s">
        <v>35</v>
      </c>
    </row>
    <row r="102" spans="1:15" x14ac:dyDescent="0.25">
      <c r="A102" s="132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  <c r="F102" s="133" t="s">
        <v>35</v>
      </c>
      <c r="G102" s="133" t="s">
        <v>35</v>
      </c>
      <c r="H102" s="133" t="s">
        <v>35</v>
      </c>
      <c r="I102" s="133" t="s">
        <v>35</v>
      </c>
      <c r="J102" s="133" t="s">
        <v>35</v>
      </c>
      <c r="K102" s="133" t="s">
        <v>35</v>
      </c>
      <c r="L102" s="133" t="s">
        <v>35</v>
      </c>
      <c r="M102" s="133" t="s">
        <v>35</v>
      </c>
      <c r="N102" s="133" t="s">
        <v>35</v>
      </c>
      <c r="O102" s="133" t="s">
        <v>35</v>
      </c>
    </row>
    <row r="103" spans="1:15" x14ac:dyDescent="0.25">
      <c r="A103" s="132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  <c r="F103" s="133" t="s">
        <v>35</v>
      </c>
      <c r="G103" s="133" t="s">
        <v>35</v>
      </c>
      <c r="H103" s="133" t="s">
        <v>35</v>
      </c>
      <c r="I103" s="133" t="s">
        <v>35</v>
      </c>
      <c r="J103" s="133" t="s">
        <v>35</v>
      </c>
      <c r="K103" s="133" t="s">
        <v>35</v>
      </c>
      <c r="L103" s="133" t="s">
        <v>35</v>
      </c>
      <c r="M103" s="133" t="s">
        <v>35</v>
      </c>
      <c r="N103" s="133" t="s">
        <v>35</v>
      </c>
      <c r="O103" s="133" t="s">
        <v>35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43" zoomScaleNormal="100" workbookViewId="0">
      <selection activeCell="B1" sqref="B1:E1"/>
    </sheetView>
  </sheetViews>
  <sheetFormatPr defaultRowHeight="15" x14ac:dyDescent="0.25"/>
  <cols>
    <col min="1" max="6" width="8.28515625"/>
    <col min="7" max="256" width="16.28515625"/>
    <col min="257" max="1025" width="11.5703125"/>
  </cols>
  <sheetData>
    <row r="1" spans="1:6" x14ac:dyDescent="0.25">
      <c r="A1" s="130"/>
      <c r="B1" s="287" t="s">
        <v>1388</v>
      </c>
      <c r="C1" s="287"/>
      <c r="D1" s="287"/>
      <c r="E1" s="287"/>
      <c r="F1" s="132" t="s">
        <v>1382</v>
      </c>
    </row>
    <row r="2" spans="1:6" x14ac:dyDescent="0.25">
      <c r="A2" s="132" t="s">
        <v>25</v>
      </c>
      <c r="B2" s="287" t="s">
        <v>1379</v>
      </c>
      <c r="C2" s="287"/>
      <c r="D2" s="287" t="s">
        <v>1380</v>
      </c>
      <c r="E2" s="287"/>
      <c r="F2" s="130"/>
    </row>
    <row r="3" spans="1:6" x14ac:dyDescent="0.25">
      <c r="A3" s="130"/>
      <c r="B3" s="131" t="s">
        <v>1101</v>
      </c>
      <c r="C3" s="131" t="s">
        <v>1381</v>
      </c>
      <c r="D3" s="131" t="s">
        <v>1101</v>
      </c>
      <c r="E3" s="131" t="s">
        <v>1381</v>
      </c>
      <c r="F3" s="130"/>
    </row>
    <row r="4" spans="1:6" x14ac:dyDescent="0.25">
      <c r="A4" s="132">
        <v>0</v>
      </c>
      <c r="B4" s="133" t="s">
        <v>35</v>
      </c>
      <c r="C4" s="133" t="s">
        <v>35</v>
      </c>
      <c r="D4" s="133" t="s">
        <v>35</v>
      </c>
      <c r="E4" s="133" t="s">
        <v>35</v>
      </c>
      <c r="F4" s="133" t="s">
        <v>35</v>
      </c>
    </row>
    <row r="5" spans="1:6" x14ac:dyDescent="0.25">
      <c r="A5" s="132">
        <v>1</v>
      </c>
      <c r="B5" s="133" t="s">
        <v>35</v>
      </c>
      <c r="C5" s="133" t="s">
        <v>35</v>
      </c>
      <c r="D5" s="133" t="s">
        <v>35</v>
      </c>
      <c r="E5" s="133" t="s">
        <v>35</v>
      </c>
      <c r="F5" s="133" t="s">
        <v>35</v>
      </c>
    </row>
    <row r="6" spans="1:6" x14ac:dyDescent="0.25">
      <c r="A6" s="132">
        <v>2</v>
      </c>
      <c r="B6" s="133" t="s">
        <v>35</v>
      </c>
      <c r="C6" s="133" t="s">
        <v>35</v>
      </c>
      <c r="D6" s="133" t="s">
        <v>35</v>
      </c>
      <c r="E6" s="133" t="s">
        <v>35</v>
      </c>
      <c r="F6" s="133" t="s">
        <v>35</v>
      </c>
    </row>
    <row r="7" spans="1:6" x14ac:dyDescent="0.25">
      <c r="A7" s="132">
        <v>3</v>
      </c>
      <c r="B7" s="133" t="s">
        <v>35</v>
      </c>
      <c r="C7" s="133" t="s">
        <v>35</v>
      </c>
      <c r="D7" s="133" t="s">
        <v>35</v>
      </c>
      <c r="E7" s="133" t="s">
        <v>35</v>
      </c>
      <c r="F7" s="133" t="s">
        <v>35</v>
      </c>
    </row>
    <row r="8" spans="1:6" x14ac:dyDescent="0.25">
      <c r="A8" s="132">
        <v>4</v>
      </c>
      <c r="B8" s="133" t="s">
        <v>35</v>
      </c>
      <c r="C8" s="133" t="s">
        <v>35</v>
      </c>
      <c r="D8" s="133" t="s">
        <v>35</v>
      </c>
      <c r="E8" s="133" t="s">
        <v>35</v>
      </c>
      <c r="F8" s="133" t="s">
        <v>35</v>
      </c>
    </row>
    <row r="9" spans="1:6" x14ac:dyDescent="0.25">
      <c r="A9" s="132">
        <v>5</v>
      </c>
      <c r="B9" s="133" t="s">
        <v>35</v>
      </c>
      <c r="C9" s="133" t="s">
        <v>35</v>
      </c>
      <c r="D9" s="133" t="s">
        <v>35</v>
      </c>
      <c r="E9" s="133" t="s">
        <v>35</v>
      </c>
      <c r="F9" s="133" t="s">
        <v>35</v>
      </c>
    </row>
    <row r="10" spans="1:6" x14ac:dyDescent="0.25">
      <c r="A10" s="132">
        <v>6</v>
      </c>
      <c r="B10" s="133" t="s">
        <v>35</v>
      </c>
      <c r="C10" s="133" t="s">
        <v>35</v>
      </c>
      <c r="D10" s="133" t="s">
        <v>35</v>
      </c>
      <c r="E10" s="133" t="s">
        <v>35</v>
      </c>
      <c r="F10" s="133" t="s">
        <v>35</v>
      </c>
    </row>
    <row r="11" spans="1:6" x14ac:dyDescent="0.25">
      <c r="A11" s="132">
        <v>7</v>
      </c>
      <c r="B11" s="133" t="s">
        <v>35</v>
      </c>
      <c r="C11" s="133" t="s">
        <v>35</v>
      </c>
      <c r="D11" s="133" t="s">
        <v>35</v>
      </c>
      <c r="E11" s="133" t="s">
        <v>35</v>
      </c>
      <c r="F11" s="133" t="s">
        <v>35</v>
      </c>
    </row>
    <row r="12" spans="1:6" x14ac:dyDescent="0.25">
      <c r="A12" s="132">
        <v>8</v>
      </c>
      <c r="B12" s="133" t="s">
        <v>35</v>
      </c>
      <c r="C12" s="133" t="s">
        <v>35</v>
      </c>
      <c r="D12" s="133" t="s">
        <v>35</v>
      </c>
      <c r="E12" s="133" t="s">
        <v>35</v>
      </c>
      <c r="F12" s="133" t="s">
        <v>35</v>
      </c>
    </row>
    <row r="13" spans="1:6" x14ac:dyDescent="0.25">
      <c r="A13" s="132">
        <v>9</v>
      </c>
      <c r="B13" s="133" t="s">
        <v>35</v>
      </c>
      <c r="C13" s="133" t="s">
        <v>35</v>
      </c>
      <c r="D13" s="133" t="s">
        <v>35</v>
      </c>
      <c r="E13" s="133" t="s">
        <v>35</v>
      </c>
      <c r="F13" s="133" t="s">
        <v>35</v>
      </c>
    </row>
    <row r="14" spans="1:6" x14ac:dyDescent="0.25">
      <c r="A14" s="132">
        <v>10</v>
      </c>
      <c r="B14" s="133" t="s">
        <v>35</v>
      </c>
      <c r="C14" s="133" t="s">
        <v>35</v>
      </c>
      <c r="D14" s="133" t="s">
        <v>35</v>
      </c>
      <c r="E14" s="133" t="s">
        <v>35</v>
      </c>
      <c r="F14" s="133" t="s">
        <v>35</v>
      </c>
    </row>
    <row r="15" spans="1:6" x14ac:dyDescent="0.25">
      <c r="A15" s="132">
        <v>11</v>
      </c>
      <c r="B15" s="133" t="s">
        <v>35</v>
      </c>
      <c r="C15" s="133" t="s">
        <v>35</v>
      </c>
      <c r="D15" s="133" t="s">
        <v>35</v>
      </c>
      <c r="E15" s="133" t="s">
        <v>35</v>
      </c>
      <c r="F15" s="133" t="s">
        <v>35</v>
      </c>
    </row>
    <row r="16" spans="1:6" x14ac:dyDescent="0.25">
      <c r="A16" s="132">
        <v>12</v>
      </c>
      <c r="B16" s="133" t="s">
        <v>35</v>
      </c>
      <c r="C16" s="133" t="s">
        <v>35</v>
      </c>
      <c r="D16" s="133" t="s">
        <v>35</v>
      </c>
      <c r="E16" s="133" t="s">
        <v>35</v>
      </c>
      <c r="F16" s="133" t="s">
        <v>35</v>
      </c>
    </row>
    <row r="17" spans="1:6" x14ac:dyDescent="0.25">
      <c r="A17" s="132">
        <v>13</v>
      </c>
      <c r="B17" s="133" t="s">
        <v>35</v>
      </c>
      <c r="C17" s="133" t="s">
        <v>35</v>
      </c>
      <c r="D17" s="133" t="s">
        <v>35</v>
      </c>
      <c r="E17" s="133" t="s">
        <v>35</v>
      </c>
      <c r="F17" s="133" t="s">
        <v>35</v>
      </c>
    </row>
    <row r="18" spans="1:6" x14ac:dyDescent="0.25">
      <c r="A18" s="132">
        <v>14</v>
      </c>
      <c r="B18" s="133" t="s">
        <v>35</v>
      </c>
      <c r="C18" s="133" t="s">
        <v>35</v>
      </c>
      <c r="D18" s="133" t="s">
        <v>35</v>
      </c>
      <c r="E18" s="133" t="s">
        <v>35</v>
      </c>
      <c r="F18" s="133" t="s">
        <v>35</v>
      </c>
    </row>
    <row r="19" spans="1:6" x14ac:dyDescent="0.25">
      <c r="A19" s="132">
        <v>15</v>
      </c>
      <c r="B19" s="133" t="s">
        <v>35</v>
      </c>
      <c r="C19" s="133" t="s">
        <v>35</v>
      </c>
      <c r="D19" s="133" t="s">
        <v>35</v>
      </c>
      <c r="E19" s="133" t="s">
        <v>35</v>
      </c>
      <c r="F19" s="133" t="s">
        <v>35</v>
      </c>
    </row>
    <row r="20" spans="1:6" x14ac:dyDescent="0.25">
      <c r="A20" s="132">
        <v>16</v>
      </c>
      <c r="B20" s="133" t="s">
        <v>35</v>
      </c>
      <c r="C20" s="133" t="s">
        <v>35</v>
      </c>
      <c r="D20" s="133" t="s">
        <v>35</v>
      </c>
      <c r="E20" s="133" t="s">
        <v>35</v>
      </c>
      <c r="F20" s="133" t="s">
        <v>35</v>
      </c>
    </row>
    <row r="21" spans="1:6" x14ac:dyDescent="0.25">
      <c r="A21" s="132">
        <v>17</v>
      </c>
      <c r="B21" s="133" t="s">
        <v>35</v>
      </c>
      <c r="C21" s="133" t="s">
        <v>35</v>
      </c>
      <c r="D21" s="133" t="s">
        <v>35</v>
      </c>
      <c r="E21" s="133" t="s">
        <v>35</v>
      </c>
      <c r="F21" s="133" t="s">
        <v>35</v>
      </c>
    </row>
    <row r="22" spans="1:6" x14ac:dyDescent="0.25">
      <c r="A22" s="132">
        <v>18</v>
      </c>
      <c r="B22" s="133" t="s">
        <v>35</v>
      </c>
      <c r="C22" s="133" t="s">
        <v>35</v>
      </c>
      <c r="D22" s="133" t="s">
        <v>35</v>
      </c>
      <c r="E22" s="133" t="s">
        <v>35</v>
      </c>
      <c r="F22" s="133" t="s">
        <v>35</v>
      </c>
    </row>
    <row r="23" spans="1:6" x14ac:dyDescent="0.25">
      <c r="A23" s="132">
        <v>19</v>
      </c>
      <c r="B23" s="133" t="s">
        <v>35</v>
      </c>
      <c r="C23" s="133" t="s">
        <v>35</v>
      </c>
      <c r="D23" s="133" t="s">
        <v>35</v>
      </c>
      <c r="E23" s="133" t="s">
        <v>35</v>
      </c>
      <c r="F23" s="133" t="s">
        <v>35</v>
      </c>
    </row>
    <row r="24" spans="1:6" x14ac:dyDescent="0.25">
      <c r="A24" s="132">
        <v>20</v>
      </c>
      <c r="B24" s="133" t="s">
        <v>35</v>
      </c>
      <c r="C24" s="133" t="s">
        <v>35</v>
      </c>
      <c r="D24" s="133" t="s">
        <v>35</v>
      </c>
      <c r="E24" s="133" t="s">
        <v>35</v>
      </c>
      <c r="F24" s="133" t="s">
        <v>35</v>
      </c>
    </row>
    <row r="25" spans="1:6" x14ac:dyDescent="0.25">
      <c r="A25" s="132">
        <v>21</v>
      </c>
      <c r="B25" s="133" t="s">
        <v>35</v>
      </c>
      <c r="C25" s="133" t="s">
        <v>35</v>
      </c>
      <c r="D25" s="133" t="s">
        <v>35</v>
      </c>
      <c r="E25" s="133" t="s">
        <v>35</v>
      </c>
      <c r="F25" s="133" t="s">
        <v>35</v>
      </c>
    </row>
    <row r="26" spans="1:6" x14ac:dyDescent="0.25">
      <c r="A26" s="132">
        <v>22</v>
      </c>
      <c r="B26" s="133" t="s">
        <v>35</v>
      </c>
      <c r="C26" s="133" t="s">
        <v>35</v>
      </c>
      <c r="D26" s="133" t="s">
        <v>35</v>
      </c>
      <c r="E26" s="133" t="s">
        <v>35</v>
      </c>
      <c r="F26" s="133" t="s">
        <v>35</v>
      </c>
    </row>
    <row r="27" spans="1:6" x14ac:dyDescent="0.25">
      <c r="A27" s="132">
        <v>23</v>
      </c>
      <c r="B27" s="133" t="s">
        <v>35</v>
      </c>
      <c r="C27" s="133" t="s">
        <v>35</v>
      </c>
      <c r="D27" s="133" t="s">
        <v>35</v>
      </c>
      <c r="E27" s="133" t="s">
        <v>35</v>
      </c>
      <c r="F27" s="133" t="s">
        <v>35</v>
      </c>
    </row>
    <row r="28" spans="1:6" x14ac:dyDescent="0.25">
      <c r="A28" s="132">
        <v>24</v>
      </c>
      <c r="B28" s="133" t="s">
        <v>35</v>
      </c>
      <c r="C28" s="133" t="s">
        <v>35</v>
      </c>
      <c r="D28" s="133" t="s">
        <v>35</v>
      </c>
      <c r="E28" s="133" t="s">
        <v>35</v>
      </c>
      <c r="F28" s="133" t="s">
        <v>35</v>
      </c>
    </row>
    <row r="29" spans="1:6" x14ac:dyDescent="0.25">
      <c r="A29" s="132">
        <v>25</v>
      </c>
      <c r="B29" s="133" t="s">
        <v>35</v>
      </c>
      <c r="C29" s="133" t="s">
        <v>35</v>
      </c>
      <c r="D29" s="133" t="s">
        <v>35</v>
      </c>
      <c r="E29" s="133" t="s">
        <v>35</v>
      </c>
      <c r="F29" s="133" t="s">
        <v>35</v>
      </c>
    </row>
    <row r="30" spans="1:6" x14ac:dyDescent="0.25">
      <c r="A30" s="132">
        <v>26</v>
      </c>
      <c r="B30" s="133" t="s">
        <v>35</v>
      </c>
      <c r="C30" s="133" t="s">
        <v>35</v>
      </c>
      <c r="D30" s="133" t="s">
        <v>35</v>
      </c>
      <c r="E30" s="133" t="s">
        <v>35</v>
      </c>
      <c r="F30" s="133" t="s">
        <v>35</v>
      </c>
    </row>
    <row r="31" spans="1:6" x14ac:dyDescent="0.25">
      <c r="A31" s="132">
        <v>27</v>
      </c>
      <c r="B31" s="133" t="s">
        <v>35</v>
      </c>
      <c r="C31" s="133" t="s">
        <v>35</v>
      </c>
      <c r="D31" s="133" t="s">
        <v>35</v>
      </c>
      <c r="E31" s="133" t="s">
        <v>35</v>
      </c>
      <c r="F31" s="133" t="s">
        <v>35</v>
      </c>
    </row>
    <row r="32" spans="1:6" x14ac:dyDescent="0.25">
      <c r="A32" s="132">
        <v>28</v>
      </c>
      <c r="B32" s="133" t="s">
        <v>35</v>
      </c>
      <c r="C32" s="133" t="s">
        <v>35</v>
      </c>
      <c r="D32" s="133" t="s">
        <v>35</v>
      </c>
      <c r="E32" s="133" t="s">
        <v>35</v>
      </c>
      <c r="F32" s="133" t="s">
        <v>35</v>
      </c>
    </row>
    <row r="33" spans="1:6" x14ac:dyDescent="0.25">
      <c r="A33" s="132">
        <v>29</v>
      </c>
      <c r="B33" s="133" t="s">
        <v>35</v>
      </c>
      <c r="C33" s="133" t="s">
        <v>35</v>
      </c>
      <c r="D33" s="133" t="s">
        <v>35</v>
      </c>
      <c r="E33" s="133" t="s">
        <v>35</v>
      </c>
      <c r="F33" s="133" t="s">
        <v>35</v>
      </c>
    </row>
    <row r="34" spans="1:6" x14ac:dyDescent="0.25">
      <c r="A34" s="132">
        <v>30</v>
      </c>
      <c r="B34" s="133" t="s">
        <v>35</v>
      </c>
      <c r="C34" s="133" t="s">
        <v>35</v>
      </c>
      <c r="D34" s="133" t="s">
        <v>35</v>
      </c>
      <c r="E34" s="133" t="s">
        <v>35</v>
      </c>
      <c r="F34" s="133" t="s">
        <v>35</v>
      </c>
    </row>
    <row r="35" spans="1:6" x14ac:dyDescent="0.25">
      <c r="A35" s="132">
        <v>31</v>
      </c>
      <c r="B35" s="133" t="s">
        <v>35</v>
      </c>
      <c r="C35" s="133" t="s">
        <v>35</v>
      </c>
      <c r="D35" s="133" t="s">
        <v>35</v>
      </c>
      <c r="E35" s="133" t="s">
        <v>35</v>
      </c>
      <c r="F35" s="133" t="s">
        <v>35</v>
      </c>
    </row>
    <row r="36" spans="1:6" x14ac:dyDescent="0.25">
      <c r="A36" s="132">
        <v>32</v>
      </c>
      <c r="B36" s="133" t="s">
        <v>35</v>
      </c>
      <c r="C36" s="133" t="s">
        <v>35</v>
      </c>
      <c r="D36" s="133" t="s">
        <v>35</v>
      </c>
      <c r="E36" s="133" t="s">
        <v>35</v>
      </c>
      <c r="F36" s="133" t="s">
        <v>35</v>
      </c>
    </row>
    <row r="37" spans="1:6" x14ac:dyDescent="0.25">
      <c r="A37" s="132">
        <v>33</v>
      </c>
      <c r="B37" s="133" t="s">
        <v>35</v>
      </c>
      <c r="C37" s="133" t="s">
        <v>35</v>
      </c>
      <c r="D37" s="133" t="s">
        <v>35</v>
      </c>
      <c r="E37" s="133" t="s">
        <v>35</v>
      </c>
      <c r="F37" s="133" t="s">
        <v>35</v>
      </c>
    </row>
    <row r="38" spans="1:6" x14ac:dyDescent="0.25">
      <c r="A38" s="132">
        <v>34</v>
      </c>
      <c r="B38" s="133" t="s">
        <v>35</v>
      </c>
      <c r="C38" s="133" t="s">
        <v>35</v>
      </c>
      <c r="D38" s="133" t="s">
        <v>35</v>
      </c>
      <c r="E38" s="133" t="s">
        <v>35</v>
      </c>
      <c r="F38" s="133" t="s">
        <v>35</v>
      </c>
    </row>
    <row r="39" spans="1:6" x14ac:dyDescent="0.25">
      <c r="A39" s="132">
        <v>35</v>
      </c>
      <c r="B39" s="133" t="s">
        <v>35</v>
      </c>
      <c r="C39" s="133" t="s">
        <v>35</v>
      </c>
      <c r="D39" s="133" t="s">
        <v>35</v>
      </c>
      <c r="E39" s="133" t="s">
        <v>35</v>
      </c>
      <c r="F39" s="133" t="s">
        <v>35</v>
      </c>
    </row>
    <row r="40" spans="1:6" x14ac:dyDescent="0.25">
      <c r="A40" s="132">
        <v>36</v>
      </c>
      <c r="B40" s="133" t="s">
        <v>35</v>
      </c>
      <c r="C40" s="133" t="s">
        <v>35</v>
      </c>
      <c r="D40" s="133" t="s">
        <v>35</v>
      </c>
      <c r="E40" s="133" t="s">
        <v>35</v>
      </c>
      <c r="F40" s="133" t="s">
        <v>35</v>
      </c>
    </row>
    <row r="41" spans="1:6" x14ac:dyDescent="0.25">
      <c r="A41" s="132">
        <v>37</v>
      </c>
      <c r="B41" s="133" t="s">
        <v>35</v>
      </c>
      <c r="C41" s="133" t="s">
        <v>35</v>
      </c>
      <c r="D41" s="133" t="s">
        <v>35</v>
      </c>
      <c r="E41" s="133" t="s">
        <v>35</v>
      </c>
      <c r="F41" s="133" t="s">
        <v>35</v>
      </c>
    </row>
    <row r="42" spans="1:6" x14ac:dyDescent="0.25">
      <c r="A42" s="132">
        <v>38</v>
      </c>
      <c r="B42" s="133" t="s">
        <v>35</v>
      </c>
      <c r="C42" s="133" t="s">
        <v>35</v>
      </c>
      <c r="D42" s="133" t="s">
        <v>35</v>
      </c>
      <c r="E42" s="133" t="s">
        <v>35</v>
      </c>
      <c r="F42" s="133" t="s">
        <v>35</v>
      </c>
    </row>
    <row r="43" spans="1:6" x14ac:dyDescent="0.25">
      <c r="A43" s="132">
        <v>39</v>
      </c>
      <c r="B43" s="133" t="s">
        <v>35</v>
      </c>
      <c r="C43" s="133" t="s">
        <v>35</v>
      </c>
      <c r="D43" s="133" t="s">
        <v>35</v>
      </c>
      <c r="E43" s="133" t="s">
        <v>35</v>
      </c>
      <c r="F43" s="133" t="s">
        <v>35</v>
      </c>
    </row>
    <row r="44" spans="1:6" x14ac:dyDescent="0.25">
      <c r="A44" s="132">
        <v>40</v>
      </c>
      <c r="B44" s="133" t="s">
        <v>35</v>
      </c>
      <c r="C44" s="133" t="s">
        <v>35</v>
      </c>
      <c r="D44" s="133" t="s">
        <v>35</v>
      </c>
      <c r="E44" s="133" t="s">
        <v>35</v>
      </c>
      <c r="F44" s="133" t="s">
        <v>35</v>
      </c>
    </row>
    <row r="45" spans="1:6" x14ac:dyDescent="0.25">
      <c r="A45" s="132">
        <v>41</v>
      </c>
      <c r="B45" s="133" t="s">
        <v>35</v>
      </c>
      <c r="C45" s="133" t="s">
        <v>35</v>
      </c>
      <c r="D45" s="133" t="s">
        <v>35</v>
      </c>
      <c r="E45" s="133" t="s">
        <v>35</v>
      </c>
      <c r="F45" s="133" t="s">
        <v>35</v>
      </c>
    </row>
    <row r="46" spans="1:6" x14ac:dyDescent="0.25">
      <c r="A46" s="132">
        <v>42</v>
      </c>
      <c r="B46" s="133" t="s">
        <v>35</v>
      </c>
      <c r="C46" s="133" t="s">
        <v>35</v>
      </c>
      <c r="D46" s="133" t="s">
        <v>35</v>
      </c>
      <c r="E46" s="133" t="s">
        <v>35</v>
      </c>
      <c r="F46" s="133" t="s">
        <v>35</v>
      </c>
    </row>
    <row r="47" spans="1:6" x14ac:dyDescent="0.25">
      <c r="A47" s="132">
        <v>43</v>
      </c>
      <c r="B47" s="133" t="s">
        <v>35</v>
      </c>
      <c r="C47" s="133" t="s">
        <v>35</v>
      </c>
      <c r="D47" s="133" t="s">
        <v>35</v>
      </c>
      <c r="E47" s="133" t="s">
        <v>35</v>
      </c>
      <c r="F47" s="133" t="s">
        <v>35</v>
      </c>
    </row>
    <row r="48" spans="1:6" x14ac:dyDescent="0.25">
      <c r="A48" s="132">
        <v>44</v>
      </c>
      <c r="B48" s="133" t="s">
        <v>35</v>
      </c>
      <c r="C48" s="133" t="s">
        <v>35</v>
      </c>
      <c r="D48" s="133" t="s">
        <v>35</v>
      </c>
      <c r="E48" s="133" t="s">
        <v>35</v>
      </c>
      <c r="F48" s="133" t="s">
        <v>35</v>
      </c>
    </row>
    <row r="49" spans="1:6" x14ac:dyDescent="0.25">
      <c r="A49" s="132">
        <v>45</v>
      </c>
      <c r="B49" s="133" t="s">
        <v>35</v>
      </c>
      <c r="C49" s="133" t="s">
        <v>35</v>
      </c>
      <c r="D49" s="133" t="s">
        <v>35</v>
      </c>
      <c r="E49" s="133" t="s">
        <v>35</v>
      </c>
      <c r="F49" s="133" t="s">
        <v>35</v>
      </c>
    </row>
    <row r="50" spans="1:6" x14ac:dyDescent="0.25">
      <c r="A50" s="132">
        <v>46</v>
      </c>
      <c r="B50" s="133" t="s">
        <v>35</v>
      </c>
      <c r="C50" s="133" t="s">
        <v>35</v>
      </c>
      <c r="D50" s="133" t="s">
        <v>35</v>
      </c>
      <c r="E50" s="133" t="s">
        <v>35</v>
      </c>
      <c r="F50" s="133" t="s">
        <v>35</v>
      </c>
    </row>
    <row r="51" spans="1:6" x14ac:dyDescent="0.25">
      <c r="A51" s="132">
        <v>47</v>
      </c>
      <c r="B51" s="133" t="s">
        <v>35</v>
      </c>
      <c r="C51" s="133" t="s">
        <v>35</v>
      </c>
      <c r="D51" s="133" t="s">
        <v>35</v>
      </c>
      <c r="E51" s="133" t="s">
        <v>35</v>
      </c>
      <c r="F51" s="133" t="s">
        <v>35</v>
      </c>
    </row>
    <row r="52" spans="1:6" x14ac:dyDescent="0.25">
      <c r="A52" s="132">
        <v>48</v>
      </c>
      <c r="B52" s="133" t="s">
        <v>35</v>
      </c>
      <c r="C52" s="133" t="s">
        <v>35</v>
      </c>
      <c r="D52" s="133" t="s">
        <v>35</v>
      </c>
      <c r="E52" s="133" t="s">
        <v>35</v>
      </c>
      <c r="F52" s="133" t="s">
        <v>35</v>
      </c>
    </row>
    <row r="53" spans="1:6" x14ac:dyDescent="0.25">
      <c r="A53" s="132">
        <v>49</v>
      </c>
      <c r="B53" s="133" t="s">
        <v>35</v>
      </c>
      <c r="C53" s="133" t="s">
        <v>35</v>
      </c>
      <c r="D53" s="133" t="s">
        <v>35</v>
      </c>
      <c r="E53" s="133" t="s">
        <v>35</v>
      </c>
      <c r="F53" s="133" t="s">
        <v>35</v>
      </c>
    </row>
    <row r="54" spans="1:6" x14ac:dyDescent="0.25">
      <c r="A54" s="132">
        <v>50</v>
      </c>
      <c r="B54" s="131">
        <v>4.09</v>
      </c>
      <c r="C54" s="131">
        <v>4.09</v>
      </c>
      <c r="D54" s="131">
        <v>2.97</v>
      </c>
      <c r="E54" s="131">
        <v>2.97</v>
      </c>
      <c r="F54" s="133" t="s">
        <v>35</v>
      </c>
    </row>
    <row r="55" spans="1:6" x14ac:dyDescent="0.25">
      <c r="A55" s="132">
        <v>51</v>
      </c>
      <c r="B55" s="131">
        <v>4.21</v>
      </c>
      <c r="C55" s="131">
        <v>4.21</v>
      </c>
      <c r="D55" s="131">
        <v>3.11</v>
      </c>
      <c r="E55" s="131">
        <v>3.11</v>
      </c>
      <c r="F55" s="133" t="s">
        <v>35</v>
      </c>
    </row>
    <row r="56" spans="1:6" x14ac:dyDescent="0.25">
      <c r="A56" s="132">
        <v>52</v>
      </c>
      <c r="B56" s="131">
        <v>4.3600000000000003</v>
      </c>
      <c r="C56" s="131">
        <v>4.3600000000000003</v>
      </c>
      <c r="D56" s="131">
        <v>3.26</v>
      </c>
      <c r="E56" s="131">
        <v>3.26</v>
      </c>
      <c r="F56" s="133" t="s">
        <v>35</v>
      </c>
    </row>
    <row r="57" spans="1:6" x14ac:dyDescent="0.25">
      <c r="A57" s="132">
        <v>53</v>
      </c>
      <c r="B57" s="131">
        <v>4.55</v>
      </c>
      <c r="C57" s="131">
        <v>4.55</v>
      </c>
      <c r="D57" s="131">
        <v>3.42</v>
      </c>
      <c r="E57" s="131">
        <v>3.42</v>
      </c>
      <c r="F57" s="133" t="s">
        <v>35</v>
      </c>
    </row>
    <row r="58" spans="1:6" x14ac:dyDescent="0.25">
      <c r="A58" s="132">
        <v>54</v>
      </c>
      <c r="B58" s="131">
        <v>4.74</v>
      </c>
      <c r="C58" s="131">
        <v>4.74</v>
      </c>
      <c r="D58" s="131">
        <v>3.6</v>
      </c>
      <c r="E58" s="131">
        <v>3.6</v>
      </c>
      <c r="F58" s="133" t="s">
        <v>35</v>
      </c>
    </row>
    <row r="59" spans="1:6" x14ac:dyDescent="0.25">
      <c r="A59" s="132">
        <v>55</v>
      </c>
      <c r="B59" s="131">
        <v>4.93</v>
      </c>
      <c r="C59" s="131">
        <v>4.93</v>
      </c>
      <c r="D59" s="131">
        <v>3.81</v>
      </c>
      <c r="E59" s="131">
        <v>3.81</v>
      </c>
      <c r="F59" s="133" t="s">
        <v>35</v>
      </c>
    </row>
    <row r="60" spans="1:6" x14ac:dyDescent="0.25">
      <c r="A60" s="132">
        <v>56</v>
      </c>
      <c r="B60" s="131">
        <v>5.1100000000000003</v>
      </c>
      <c r="C60" s="131">
        <v>5.1100000000000003</v>
      </c>
      <c r="D60" s="131">
        <v>4.01</v>
      </c>
      <c r="E60" s="131">
        <v>4.01</v>
      </c>
      <c r="F60" s="133" t="s">
        <v>35</v>
      </c>
    </row>
    <row r="61" spans="1:6" x14ac:dyDescent="0.25">
      <c r="A61" s="132">
        <v>57</v>
      </c>
      <c r="B61" s="131">
        <v>5.31</v>
      </c>
      <c r="C61" s="131">
        <v>5.31</v>
      </c>
      <c r="D61" s="131">
        <v>4.2300000000000004</v>
      </c>
      <c r="E61" s="131">
        <v>4.2300000000000004</v>
      </c>
      <c r="F61" s="133" t="s">
        <v>35</v>
      </c>
    </row>
    <row r="62" spans="1:6" x14ac:dyDescent="0.25">
      <c r="A62" s="132">
        <v>58</v>
      </c>
      <c r="B62" s="131">
        <v>5.56</v>
      </c>
      <c r="C62" s="131">
        <v>5.56</v>
      </c>
      <c r="D62" s="131">
        <v>4.46</v>
      </c>
      <c r="E62" s="131">
        <v>4.46</v>
      </c>
      <c r="F62" s="133" t="s">
        <v>35</v>
      </c>
    </row>
    <row r="63" spans="1:6" x14ac:dyDescent="0.25">
      <c r="A63" s="132">
        <v>59</v>
      </c>
      <c r="B63" s="131">
        <v>5.82</v>
      </c>
      <c r="C63" s="131">
        <v>5.82</v>
      </c>
      <c r="D63" s="131">
        <v>4.71</v>
      </c>
      <c r="E63" s="131">
        <v>4.71</v>
      </c>
      <c r="F63" s="133" t="s">
        <v>35</v>
      </c>
    </row>
    <row r="64" spans="1:6" x14ac:dyDescent="0.25">
      <c r="A64" s="132">
        <v>60</v>
      </c>
      <c r="B64" s="131">
        <v>6.08</v>
      </c>
      <c r="C64" s="131">
        <v>6.08</v>
      </c>
      <c r="D64" s="131">
        <v>4.97</v>
      </c>
      <c r="E64" s="131">
        <v>4.97</v>
      </c>
      <c r="F64" s="133" t="s">
        <v>35</v>
      </c>
    </row>
    <row r="65" spans="1:6" x14ac:dyDescent="0.25">
      <c r="A65" s="132">
        <v>61</v>
      </c>
      <c r="B65" s="131">
        <v>6.3</v>
      </c>
      <c r="C65" s="131">
        <v>6.3</v>
      </c>
      <c r="D65" s="131">
        <v>5.16</v>
      </c>
      <c r="E65" s="131">
        <v>5.16</v>
      </c>
      <c r="F65" s="133" t="s">
        <v>35</v>
      </c>
    </row>
    <row r="66" spans="1:6" x14ac:dyDescent="0.25">
      <c r="A66" s="132">
        <v>62</v>
      </c>
      <c r="B66" s="131">
        <v>6.53</v>
      </c>
      <c r="C66" s="131">
        <v>6.53</v>
      </c>
      <c r="D66" s="131">
        <v>5.36</v>
      </c>
      <c r="E66" s="131">
        <v>5.36</v>
      </c>
      <c r="F66" s="133" t="s">
        <v>35</v>
      </c>
    </row>
    <row r="67" spans="1:6" x14ac:dyDescent="0.25">
      <c r="A67" s="132">
        <v>63</v>
      </c>
      <c r="B67" s="131">
        <v>6.77</v>
      </c>
      <c r="C67" s="131">
        <v>6.77</v>
      </c>
      <c r="D67" s="131">
        <v>5.55</v>
      </c>
      <c r="E67" s="131">
        <v>5.55</v>
      </c>
      <c r="F67" s="133" t="s">
        <v>35</v>
      </c>
    </row>
    <row r="68" spans="1:6" x14ac:dyDescent="0.25">
      <c r="A68" s="132">
        <v>64</v>
      </c>
      <c r="B68" s="131">
        <v>7.05</v>
      </c>
      <c r="C68" s="131">
        <v>7.05</v>
      </c>
      <c r="D68" s="131">
        <v>5.75</v>
      </c>
      <c r="E68" s="131">
        <v>5.75</v>
      </c>
      <c r="F68" s="133" t="s">
        <v>35</v>
      </c>
    </row>
    <row r="69" spans="1:6" x14ac:dyDescent="0.25">
      <c r="A69" s="132">
        <v>65</v>
      </c>
      <c r="B69" s="131">
        <v>7.35</v>
      </c>
      <c r="C69" s="131">
        <v>7.35</v>
      </c>
      <c r="D69" s="131">
        <v>5.95</v>
      </c>
      <c r="E69" s="131">
        <v>5.95</v>
      </c>
      <c r="F69" s="133" t="s">
        <v>35</v>
      </c>
    </row>
    <row r="70" spans="1:6" x14ac:dyDescent="0.25">
      <c r="A70" s="132">
        <v>66</v>
      </c>
      <c r="B70" s="131">
        <v>7.62</v>
      </c>
      <c r="C70" s="131">
        <v>7.62</v>
      </c>
      <c r="D70" s="131">
        <v>6.18</v>
      </c>
      <c r="E70" s="131">
        <v>6.18</v>
      </c>
      <c r="F70" s="133" t="s">
        <v>35</v>
      </c>
    </row>
    <row r="71" spans="1:6" x14ac:dyDescent="0.25">
      <c r="A71" s="132">
        <v>67</v>
      </c>
      <c r="B71" s="131">
        <v>8</v>
      </c>
      <c r="C71" s="131">
        <v>8</v>
      </c>
      <c r="D71" s="131">
        <v>6.45</v>
      </c>
      <c r="E71" s="131">
        <v>6.45</v>
      </c>
      <c r="F71" s="133" t="s">
        <v>35</v>
      </c>
    </row>
    <row r="72" spans="1:6" x14ac:dyDescent="0.25">
      <c r="A72" s="132">
        <v>68</v>
      </c>
      <c r="B72" s="131">
        <v>8.48</v>
      </c>
      <c r="C72" s="131">
        <v>8.48</v>
      </c>
      <c r="D72" s="131">
        <v>6.74</v>
      </c>
      <c r="E72" s="131">
        <v>6.74</v>
      </c>
      <c r="F72" s="133" t="s">
        <v>35</v>
      </c>
    </row>
    <row r="73" spans="1:6" x14ac:dyDescent="0.25">
      <c r="A73" s="132">
        <v>69</v>
      </c>
      <c r="B73" s="131">
        <v>9</v>
      </c>
      <c r="C73" s="131">
        <v>9</v>
      </c>
      <c r="D73" s="131">
        <v>7.06</v>
      </c>
      <c r="E73" s="131">
        <v>7.06</v>
      </c>
      <c r="F73" s="133" t="s">
        <v>35</v>
      </c>
    </row>
    <row r="74" spans="1:6" x14ac:dyDescent="0.25">
      <c r="A74" s="132">
        <v>70</v>
      </c>
      <c r="B74" s="131">
        <v>9.49</v>
      </c>
      <c r="C74" s="131">
        <v>9.49</v>
      </c>
      <c r="D74" s="131">
        <v>7.4</v>
      </c>
      <c r="E74" s="131">
        <v>7.4</v>
      </c>
      <c r="F74" s="133" t="s">
        <v>35</v>
      </c>
    </row>
    <row r="75" spans="1:6" x14ac:dyDescent="0.25">
      <c r="A75" s="132">
        <v>71</v>
      </c>
      <c r="B75" s="131">
        <v>10.1</v>
      </c>
      <c r="C75" s="131">
        <v>10.1</v>
      </c>
      <c r="D75" s="131">
        <v>7.8</v>
      </c>
      <c r="E75" s="131">
        <v>7.8</v>
      </c>
      <c r="F75" s="133" t="s">
        <v>35</v>
      </c>
    </row>
    <row r="76" spans="1:6" x14ac:dyDescent="0.25">
      <c r="A76" s="132">
        <v>72</v>
      </c>
      <c r="B76" s="131">
        <v>10.8</v>
      </c>
      <c r="C76" s="131">
        <v>10.8</v>
      </c>
      <c r="D76" s="131">
        <v>8.2200000000000006</v>
      </c>
      <c r="E76" s="131">
        <v>8.2200000000000006</v>
      </c>
      <c r="F76" s="133" t="s">
        <v>35</v>
      </c>
    </row>
    <row r="77" spans="1:6" x14ac:dyDescent="0.25">
      <c r="A77" s="132">
        <v>73</v>
      </c>
      <c r="B77" s="131">
        <v>11.6</v>
      </c>
      <c r="C77" s="131">
        <v>11.6</v>
      </c>
      <c r="D77" s="131">
        <v>8.67</v>
      </c>
      <c r="E77" s="131">
        <v>8.67</v>
      </c>
      <c r="F77" s="133" t="s">
        <v>35</v>
      </c>
    </row>
    <row r="78" spans="1:6" x14ac:dyDescent="0.25">
      <c r="A78" s="132">
        <v>74</v>
      </c>
      <c r="B78" s="131">
        <v>12.5</v>
      </c>
      <c r="C78" s="131">
        <v>12.5</v>
      </c>
      <c r="D78" s="131">
        <v>9.18</v>
      </c>
      <c r="E78" s="131">
        <v>9.18</v>
      </c>
      <c r="F78" s="133" t="s">
        <v>35</v>
      </c>
    </row>
    <row r="79" spans="1:6" x14ac:dyDescent="0.25">
      <c r="A79" s="132">
        <v>75</v>
      </c>
      <c r="B79" s="131">
        <v>13.5</v>
      </c>
      <c r="C79" s="131">
        <v>13.5</v>
      </c>
      <c r="D79" s="131">
        <v>9.75</v>
      </c>
      <c r="E79" s="131">
        <v>9.75</v>
      </c>
      <c r="F79" s="133" t="s">
        <v>35</v>
      </c>
    </row>
    <row r="80" spans="1:6" x14ac:dyDescent="0.25">
      <c r="A80" s="132">
        <v>76</v>
      </c>
      <c r="B80" s="131">
        <v>15</v>
      </c>
      <c r="C80" s="131">
        <v>15</v>
      </c>
      <c r="D80" s="131">
        <v>10.88</v>
      </c>
      <c r="E80" s="131">
        <v>10.88</v>
      </c>
      <c r="F80" s="133" t="s">
        <v>35</v>
      </c>
    </row>
    <row r="81" spans="1:6" x14ac:dyDescent="0.25">
      <c r="A81" s="132">
        <v>77</v>
      </c>
      <c r="B81" s="131">
        <v>16.8</v>
      </c>
      <c r="C81" s="131">
        <v>16.8</v>
      </c>
      <c r="D81" s="131">
        <v>12.16</v>
      </c>
      <c r="E81" s="131">
        <v>12.16</v>
      </c>
      <c r="F81" s="133" t="s">
        <v>35</v>
      </c>
    </row>
    <row r="82" spans="1:6" x14ac:dyDescent="0.25">
      <c r="A82" s="132">
        <v>78</v>
      </c>
      <c r="B82" s="131">
        <v>19</v>
      </c>
      <c r="C82" s="131">
        <v>19</v>
      </c>
      <c r="D82" s="131">
        <v>13.54</v>
      </c>
      <c r="E82" s="131">
        <v>13.54</v>
      </c>
      <c r="F82" s="133" t="s">
        <v>35</v>
      </c>
    </row>
    <row r="83" spans="1:6" x14ac:dyDescent="0.25">
      <c r="A83" s="132">
        <v>79</v>
      </c>
      <c r="B83" s="131">
        <v>21.4</v>
      </c>
      <c r="C83" s="131">
        <v>21.4</v>
      </c>
      <c r="D83" s="131">
        <v>14.98</v>
      </c>
      <c r="E83" s="131">
        <v>14.98</v>
      </c>
      <c r="F83" s="133" t="s">
        <v>35</v>
      </c>
    </row>
    <row r="84" spans="1:6" x14ac:dyDescent="0.25">
      <c r="A84" s="132">
        <v>80</v>
      </c>
      <c r="B84" s="131">
        <v>24</v>
      </c>
      <c r="C84" s="131">
        <v>24</v>
      </c>
      <c r="D84" s="131">
        <v>16.5</v>
      </c>
      <c r="E84" s="131">
        <v>16.5</v>
      </c>
      <c r="F84" s="133" t="s">
        <v>35</v>
      </c>
    </row>
    <row r="85" spans="1:6" x14ac:dyDescent="0.25">
      <c r="A85" s="132">
        <v>81</v>
      </c>
      <c r="B85" s="133" t="s">
        <v>35</v>
      </c>
      <c r="C85" s="133" t="s">
        <v>35</v>
      </c>
      <c r="D85" s="133" t="s">
        <v>35</v>
      </c>
      <c r="E85" s="133" t="s">
        <v>35</v>
      </c>
      <c r="F85" s="133" t="s">
        <v>35</v>
      </c>
    </row>
    <row r="86" spans="1:6" x14ac:dyDescent="0.25">
      <c r="A86" s="132">
        <v>82</v>
      </c>
      <c r="B86" s="133" t="s">
        <v>35</v>
      </c>
      <c r="C86" s="133" t="s">
        <v>35</v>
      </c>
      <c r="D86" s="133" t="s">
        <v>35</v>
      </c>
      <c r="E86" s="133" t="s">
        <v>35</v>
      </c>
      <c r="F86" s="133" t="s">
        <v>35</v>
      </c>
    </row>
    <row r="87" spans="1:6" x14ac:dyDescent="0.25">
      <c r="A87" s="132">
        <v>83</v>
      </c>
      <c r="B87" s="133" t="s">
        <v>35</v>
      </c>
      <c r="C87" s="133" t="s">
        <v>35</v>
      </c>
      <c r="D87" s="133" t="s">
        <v>35</v>
      </c>
      <c r="E87" s="133" t="s">
        <v>35</v>
      </c>
      <c r="F87" s="133" t="s">
        <v>35</v>
      </c>
    </row>
    <row r="88" spans="1:6" x14ac:dyDescent="0.25">
      <c r="A88" s="132">
        <v>84</v>
      </c>
      <c r="B88" s="133" t="s">
        <v>35</v>
      </c>
      <c r="C88" s="133" t="s">
        <v>35</v>
      </c>
      <c r="D88" s="133" t="s">
        <v>35</v>
      </c>
      <c r="E88" s="133" t="s">
        <v>35</v>
      </c>
      <c r="F88" s="133" t="s">
        <v>35</v>
      </c>
    </row>
    <row r="89" spans="1:6" x14ac:dyDescent="0.25">
      <c r="A89" s="132">
        <v>85</v>
      </c>
      <c r="B89" s="133" t="s">
        <v>35</v>
      </c>
      <c r="C89" s="133" t="s">
        <v>35</v>
      </c>
      <c r="D89" s="133" t="s">
        <v>35</v>
      </c>
      <c r="E89" s="133" t="s">
        <v>35</v>
      </c>
      <c r="F89" s="133" t="s">
        <v>35</v>
      </c>
    </row>
    <row r="90" spans="1:6" x14ac:dyDescent="0.25">
      <c r="A90" s="132">
        <v>86</v>
      </c>
      <c r="B90" s="133" t="s">
        <v>35</v>
      </c>
      <c r="C90" s="133" t="s">
        <v>35</v>
      </c>
      <c r="D90" s="133" t="s">
        <v>35</v>
      </c>
      <c r="E90" s="133" t="s">
        <v>35</v>
      </c>
      <c r="F90" s="133" t="s">
        <v>35</v>
      </c>
    </row>
    <row r="91" spans="1:6" x14ac:dyDescent="0.25">
      <c r="A91" s="132">
        <v>87</v>
      </c>
      <c r="B91" s="133" t="s">
        <v>35</v>
      </c>
      <c r="C91" s="133" t="s">
        <v>35</v>
      </c>
      <c r="D91" s="133" t="s">
        <v>35</v>
      </c>
      <c r="E91" s="133" t="s">
        <v>35</v>
      </c>
      <c r="F91" s="133" t="s">
        <v>35</v>
      </c>
    </row>
    <row r="92" spans="1:6" x14ac:dyDescent="0.25">
      <c r="A92" s="132">
        <v>88</v>
      </c>
      <c r="B92" s="133" t="s">
        <v>35</v>
      </c>
      <c r="C92" s="133" t="s">
        <v>35</v>
      </c>
      <c r="D92" s="133" t="s">
        <v>35</v>
      </c>
      <c r="E92" s="133" t="s">
        <v>35</v>
      </c>
      <c r="F92" s="133" t="s">
        <v>35</v>
      </c>
    </row>
    <row r="93" spans="1:6" x14ac:dyDescent="0.25">
      <c r="A93" s="132">
        <v>89</v>
      </c>
      <c r="B93" s="133" t="s">
        <v>35</v>
      </c>
      <c r="C93" s="133" t="s">
        <v>35</v>
      </c>
      <c r="D93" s="133" t="s">
        <v>35</v>
      </c>
      <c r="E93" s="133" t="s">
        <v>35</v>
      </c>
      <c r="F93" s="133" t="s">
        <v>35</v>
      </c>
    </row>
    <row r="94" spans="1:6" x14ac:dyDescent="0.25">
      <c r="A94" s="132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  <c r="F94" s="133" t="s">
        <v>35</v>
      </c>
    </row>
    <row r="95" spans="1:6" x14ac:dyDescent="0.25">
      <c r="A95" s="132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  <c r="F95" s="133" t="s">
        <v>35</v>
      </c>
    </row>
    <row r="96" spans="1:6" x14ac:dyDescent="0.25">
      <c r="A96" s="132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  <c r="F96" s="133" t="s">
        <v>35</v>
      </c>
    </row>
    <row r="97" spans="1:6" x14ac:dyDescent="0.25">
      <c r="A97" s="132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  <c r="F97" s="133" t="s">
        <v>35</v>
      </c>
    </row>
    <row r="98" spans="1:6" x14ac:dyDescent="0.25">
      <c r="A98" s="132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  <c r="F98" s="133" t="s">
        <v>35</v>
      </c>
    </row>
    <row r="99" spans="1:6" x14ac:dyDescent="0.25">
      <c r="A99" s="132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  <c r="F99" s="133" t="s">
        <v>35</v>
      </c>
    </row>
    <row r="100" spans="1:6" x14ac:dyDescent="0.25">
      <c r="A100" s="132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  <c r="F100" s="133" t="s">
        <v>35</v>
      </c>
    </row>
    <row r="101" spans="1:6" x14ac:dyDescent="0.25">
      <c r="A101" s="132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  <c r="F101" s="133" t="s">
        <v>35</v>
      </c>
    </row>
    <row r="102" spans="1:6" x14ac:dyDescent="0.25">
      <c r="A102" s="132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  <c r="F102" s="133" t="s">
        <v>35</v>
      </c>
    </row>
    <row r="103" spans="1:6" x14ac:dyDescent="0.25">
      <c r="A103" s="132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  <c r="F103" s="133" t="s">
        <v>35</v>
      </c>
    </row>
  </sheetData>
  <mergeCells count="3">
    <mergeCell ref="B1:E1"/>
    <mergeCell ref="B2:C2"/>
    <mergeCell ref="D2:E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49" zoomScaleNormal="100" workbookViewId="0">
      <selection activeCell="I71" sqref="I71"/>
    </sheetView>
  </sheetViews>
  <sheetFormatPr defaultRowHeight="15" x14ac:dyDescent="0.25"/>
  <cols>
    <col min="1" max="1025" width="8.42578125"/>
  </cols>
  <sheetData>
    <row r="1" spans="1:9" x14ac:dyDescent="0.25">
      <c r="A1" s="130"/>
      <c r="B1" s="290" t="s">
        <v>1389</v>
      </c>
      <c r="C1" s="290"/>
      <c r="D1" s="290"/>
      <c r="E1" s="290"/>
      <c r="F1" s="290" t="s">
        <v>1388</v>
      </c>
      <c r="G1" s="290"/>
      <c r="H1" s="290"/>
      <c r="I1" s="290"/>
    </row>
    <row r="2" spans="1:9" x14ac:dyDescent="0.25">
      <c r="A2" s="132" t="s">
        <v>25</v>
      </c>
      <c r="B2" s="291" t="s">
        <v>1379</v>
      </c>
      <c r="C2" s="291"/>
      <c r="D2" s="292" t="s">
        <v>1380</v>
      </c>
      <c r="E2" s="292"/>
      <c r="F2" s="291" t="s">
        <v>1379</v>
      </c>
      <c r="G2" s="291"/>
      <c r="H2" s="292" t="s">
        <v>1380</v>
      </c>
      <c r="I2" s="292"/>
    </row>
    <row r="3" spans="1:9" x14ac:dyDescent="0.25">
      <c r="A3" s="130"/>
      <c r="B3" s="143" t="s">
        <v>1101</v>
      </c>
      <c r="C3" s="131" t="s">
        <v>1381</v>
      </c>
      <c r="D3" s="131" t="s">
        <v>1101</v>
      </c>
      <c r="E3" s="144" t="s">
        <v>1381</v>
      </c>
      <c r="F3" s="143" t="s">
        <v>1101</v>
      </c>
      <c r="G3" s="131" t="s">
        <v>1381</v>
      </c>
      <c r="H3" s="131" t="s">
        <v>1101</v>
      </c>
      <c r="I3" s="144" t="s">
        <v>1381</v>
      </c>
    </row>
    <row r="4" spans="1:9" x14ac:dyDescent="0.25">
      <c r="A4" s="132">
        <v>0</v>
      </c>
      <c r="B4" s="145" t="s">
        <v>35</v>
      </c>
      <c r="C4" s="133" t="s">
        <v>35</v>
      </c>
      <c r="D4" s="133" t="s">
        <v>35</v>
      </c>
      <c r="E4" s="146" t="s">
        <v>35</v>
      </c>
      <c r="F4" s="145" t="s">
        <v>35</v>
      </c>
      <c r="G4" s="133" t="s">
        <v>35</v>
      </c>
      <c r="H4" s="133" t="s">
        <v>35</v>
      </c>
      <c r="I4" s="146" t="s">
        <v>35</v>
      </c>
    </row>
    <row r="5" spans="1:9" x14ac:dyDescent="0.25">
      <c r="A5" s="132">
        <v>1</v>
      </c>
      <c r="B5" s="145" t="s">
        <v>35</v>
      </c>
      <c r="C5" s="133" t="s">
        <v>35</v>
      </c>
      <c r="D5" s="133" t="s">
        <v>35</v>
      </c>
      <c r="E5" s="146" t="s">
        <v>35</v>
      </c>
      <c r="F5" s="145" t="s">
        <v>35</v>
      </c>
      <c r="G5" s="133" t="s">
        <v>35</v>
      </c>
      <c r="H5" s="133" t="s">
        <v>35</v>
      </c>
      <c r="I5" s="146" t="s">
        <v>35</v>
      </c>
    </row>
    <row r="6" spans="1:9" x14ac:dyDescent="0.25">
      <c r="A6" s="132">
        <v>2</v>
      </c>
      <c r="B6" s="145" t="s">
        <v>35</v>
      </c>
      <c r="C6" s="133" t="s">
        <v>35</v>
      </c>
      <c r="D6" s="133" t="s">
        <v>35</v>
      </c>
      <c r="E6" s="146" t="s">
        <v>35</v>
      </c>
      <c r="F6" s="145" t="s">
        <v>35</v>
      </c>
      <c r="G6" s="133" t="s">
        <v>35</v>
      </c>
      <c r="H6" s="133" t="s">
        <v>35</v>
      </c>
      <c r="I6" s="146" t="s">
        <v>35</v>
      </c>
    </row>
    <row r="7" spans="1:9" x14ac:dyDescent="0.25">
      <c r="A7" s="132">
        <v>3</v>
      </c>
      <c r="B7" s="145" t="s">
        <v>35</v>
      </c>
      <c r="C7" s="133" t="s">
        <v>35</v>
      </c>
      <c r="D7" s="133" t="s">
        <v>35</v>
      </c>
      <c r="E7" s="146" t="s">
        <v>35</v>
      </c>
      <c r="F7" s="145" t="s">
        <v>35</v>
      </c>
      <c r="G7" s="133" t="s">
        <v>35</v>
      </c>
      <c r="H7" s="133" t="s">
        <v>35</v>
      </c>
      <c r="I7" s="146" t="s">
        <v>35</v>
      </c>
    </row>
    <row r="8" spans="1:9" x14ac:dyDescent="0.25">
      <c r="A8" s="132">
        <v>4</v>
      </c>
      <c r="B8" s="145" t="s">
        <v>35</v>
      </c>
      <c r="C8" s="133" t="s">
        <v>35</v>
      </c>
      <c r="D8" s="133" t="s">
        <v>35</v>
      </c>
      <c r="E8" s="146" t="s">
        <v>35</v>
      </c>
      <c r="F8" s="145" t="s">
        <v>35</v>
      </c>
      <c r="G8" s="133" t="s">
        <v>35</v>
      </c>
      <c r="H8" s="133" t="s">
        <v>35</v>
      </c>
      <c r="I8" s="146" t="s">
        <v>35</v>
      </c>
    </row>
    <row r="9" spans="1:9" x14ac:dyDescent="0.25">
      <c r="A9" s="132">
        <v>5</v>
      </c>
      <c r="B9" s="145" t="s">
        <v>35</v>
      </c>
      <c r="C9" s="133" t="s">
        <v>35</v>
      </c>
      <c r="D9" s="133" t="s">
        <v>35</v>
      </c>
      <c r="E9" s="146" t="s">
        <v>35</v>
      </c>
      <c r="F9" s="145" t="s">
        <v>35</v>
      </c>
      <c r="G9" s="133" t="s">
        <v>35</v>
      </c>
      <c r="H9" s="133" t="s">
        <v>35</v>
      </c>
      <c r="I9" s="146" t="s">
        <v>35</v>
      </c>
    </row>
    <row r="10" spans="1:9" x14ac:dyDescent="0.25">
      <c r="A10" s="132">
        <v>6</v>
      </c>
      <c r="B10" s="145" t="s">
        <v>35</v>
      </c>
      <c r="C10" s="133" t="s">
        <v>35</v>
      </c>
      <c r="D10" s="133" t="s">
        <v>35</v>
      </c>
      <c r="E10" s="146" t="s">
        <v>35</v>
      </c>
      <c r="F10" s="145" t="s">
        <v>35</v>
      </c>
      <c r="G10" s="133" t="s">
        <v>35</v>
      </c>
      <c r="H10" s="133" t="s">
        <v>35</v>
      </c>
      <c r="I10" s="146" t="s">
        <v>35</v>
      </c>
    </row>
    <row r="11" spans="1:9" x14ac:dyDescent="0.25">
      <c r="A11" s="132">
        <v>7</v>
      </c>
      <c r="B11" s="145" t="s">
        <v>35</v>
      </c>
      <c r="C11" s="133" t="s">
        <v>35</v>
      </c>
      <c r="D11" s="133" t="s">
        <v>35</v>
      </c>
      <c r="E11" s="146" t="s">
        <v>35</v>
      </c>
      <c r="F11" s="145" t="s">
        <v>35</v>
      </c>
      <c r="G11" s="133" t="s">
        <v>35</v>
      </c>
      <c r="H11" s="133" t="s">
        <v>35</v>
      </c>
      <c r="I11" s="146" t="s">
        <v>35</v>
      </c>
    </row>
    <row r="12" spans="1:9" x14ac:dyDescent="0.25">
      <c r="A12" s="132">
        <v>8</v>
      </c>
      <c r="B12" s="145" t="s">
        <v>35</v>
      </c>
      <c r="C12" s="133" t="s">
        <v>35</v>
      </c>
      <c r="D12" s="133" t="s">
        <v>35</v>
      </c>
      <c r="E12" s="146" t="s">
        <v>35</v>
      </c>
      <c r="F12" s="145" t="s">
        <v>35</v>
      </c>
      <c r="G12" s="133" t="s">
        <v>35</v>
      </c>
      <c r="H12" s="133" t="s">
        <v>35</v>
      </c>
      <c r="I12" s="146" t="s">
        <v>35</v>
      </c>
    </row>
    <row r="13" spans="1:9" x14ac:dyDescent="0.25">
      <c r="A13" s="132">
        <v>9</v>
      </c>
      <c r="B13" s="145" t="s">
        <v>35</v>
      </c>
      <c r="C13" s="133" t="s">
        <v>35</v>
      </c>
      <c r="D13" s="133" t="s">
        <v>35</v>
      </c>
      <c r="E13" s="146" t="s">
        <v>35</v>
      </c>
      <c r="F13" s="145" t="s">
        <v>35</v>
      </c>
      <c r="G13" s="133" t="s">
        <v>35</v>
      </c>
      <c r="H13" s="133" t="s">
        <v>35</v>
      </c>
      <c r="I13" s="146" t="s">
        <v>35</v>
      </c>
    </row>
    <row r="14" spans="1:9" x14ac:dyDescent="0.25">
      <c r="A14" s="132">
        <v>10</v>
      </c>
      <c r="B14" s="145" t="s">
        <v>35</v>
      </c>
      <c r="C14" s="133" t="s">
        <v>35</v>
      </c>
      <c r="D14" s="133" t="s">
        <v>35</v>
      </c>
      <c r="E14" s="146" t="s">
        <v>35</v>
      </c>
      <c r="F14" s="145" t="s">
        <v>35</v>
      </c>
      <c r="G14" s="133" t="s">
        <v>35</v>
      </c>
      <c r="H14" s="133" t="s">
        <v>35</v>
      </c>
      <c r="I14" s="146" t="s">
        <v>35</v>
      </c>
    </row>
    <row r="15" spans="1:9" x14ac:dyDescent="0.25">
      <c r="A15" s="132">
        <v>11</v>
      </c>
      <c r="B15" s="145" t="s">
        <v>35</v>
      </c>
      <c r="C15" s="133" t="s">
        <v>35</v>
      </c>
      <c r="D15" s="133" t="s">
        <v>35</v>
      </c>
      <c r="E15" s="146" t="s">
        <v>35</v>
      </c>
      <c r="F15" s="145" t="s">
        <v>35</v>
      </c>
      <c r="G15" s="133" t="s">
        <v>35</v>
      </c>
      <c r="H15" s="133" t="s">
        <v>35</v>
      </c>
      <c r="I15" s="146" t="s">
        <v>35</v>
      </c>
    </row>
    <row r="16" spans="1:9" x14ac:dyDescent="0.25">
      <c r="A16" s="132">
        <v>12</v>
      </c>
      <c r="B16" s="145" t="s">
        <v>35</v>
      </c>
      <c r="C16" s="133" t="s">
        <v>35</v>
      </c>
      <c r="D16" s="133" t="s">
        <v>35</v>
      </c>
      <c r="E16" s="146" t="s">
        <v>35</v>
      </c>
      <c r="F16" s="145" t="s">
        <v>35</v>
      </c>
      <c r="G16" s="133" t="s">
        <v>35</v>
      </c>
      <c r="H16" s="133" t="s">
        <v>35</v>
      </c>
      <c r="I16" s="146" t="s">
        <v>35</v>
      </c>
    </row>
    <row r="17" spans="1:9" x14ac:dyDescent="0.25">
      <c r="A17" s="132">
        <v>13</v>
      </c>
      <c r="B17" s="145" t="s">
        <v>35</v>
      </c>
      <c r="C17" s="133" t="s">
        <v>35</v>
      </c>
      <c r="D17" s="133" t="s">
        <v>35</v>
      </c>
      <c r="E17" s="146" t="s">
        <v>35</v>
      </c>
      <c r="F17" s="145" t="s">
        <v>35</v>
      </c>
      <c r="G17" s="133" t="s">
        <v>35</v>
      </c>
      <c r="H17" s="133" t="s">
        <v>35</v>
      </c>
      <c r="I17" s="146" t="s">
        <v>35</v>
      </c>
    </row>
    <row r="18" spans="1:9" x14ac:dyDescent="0.25">
      <c r="A18" s="132">
        <v>14</v>
      </c>
      <c r="B18" s="145" t="s">
        <v>35</v>
      </c>
      <c r="C18" s="133" t="s">
        <v>35</v>
      </c>
      <c r="D18" s="133" t="s">
        <v>35</v>
      </c>
      <c r="E18" s="146" t="s">
        <v>35</v>
      </c>
      <c r="F18" s="145" t="s">
        <v>35</v>
      </c>
      <c r="G18" s="133" t="s">
        <v>35</v>
      </c>
      <c r="H18" s="133" t="s">
        <v>35</v>
      </c>
      <c r="I18" s="146" t="s">
        <v>35</v>
      </c>
    </row>
    <row r="19" spans="1:9" x14ac:dyDescent="0.25">
      <c r="A19" s="132">
        <v>15</v>
      </c>
      <c r="B19" s="145" t="s">
        <v>35</v>
      </c>
      <c r="C19" s="133" t="s">
        <v>35</v>
      </c>
      <c r="D19" s="133" t="s">
        <v>35</v>
      </c>
      <c r="E19" s="146" t="s">
        <v>35</v>
      </c>
      <c r="F19" s="145" t="s">
        <v>35</v>
      </c>
      <c r="G19" s="133" t="s">
        <v>35</v>
      </c>
      <c r="H19" s="133" t="s">
        <v>35</v>
      </c>
      <c r="I19" s="146" t="s">
        <v>35</v>
      </c>
    </row>
    <row r="20" spans="1:9" x14ac:dyDescent="0.25">
      <c r="A20" s="132">
        <v>16</v>
      </c>
      <c r="B20" s="145" t="s">
        <v>35</v>
      </c>
      <c r="C20" s="133" t="s">
        <v>35</v>
      </c>
      <c r="D20" s="133" t="s">
        <v>35</v>
      </c>
      <c r="E20" s="146" t="s">
        <v>35</v>
      </c>
      <c r="F20" s="145" t="s">
        <v>35</v>
      </c>
      <c r="G20" s="133" t="s">
        <v>35</v>
      </c>
      <c r="H20" s="133" t="s">
        <v>35</v>
      </c>
      <c r="I20" s="146" t="s">
        <v>35</v>
      </c>
    </row>
    <row r="21" spans="1:9" x14ac:dyDescent="0.25">
      <c r="A21" s="132">
        <v>17</v>
      </c>
      <c r="B21" s="145" t="s">
        <v>35</v>
      </c>
      <c r="C21" s="133" t="s">
        <v>35</v>
      </c>
      <c r="D21" s="133" t="s">
        <v>35</v>
      </c>
      <c r="E21" s="146" t="s">
        <v>35</v>
      </c>
      <c r="F21" s="145" t="s">
        <v>35</v>
      </c>
      <c r="G21" s="133" t="s">
        <v>35</v>
      </c>
      <c r="H21" s="133" t="s">
        <v>35</v>
      </c>
      <c r="I21" s="146" t="s">
        <v>35</v>
      </c>
    </row>
    <row r="22" spans="1:9" x14ac:dyDescent="0.25">
      <c r="A22" s="132">
        <v>18</v>
      </c>
      <c r="B22" s="145" t="s">
        <v>35</v>
      </c>
      <c r="C22" s="133" t="s">
        <v>35</v>
      </c>
      <c r="D22" s="133" t="s">
        <v>35</v>
      </c>
      <c r="E22" s="146" t="s">
        <v>35</v>
      </c>
      <c r="F22" s="145" t="s">
        <v>35</v>
      </c>
      <c r="G22" s="133" t="s">
        <v>35</v>
      </c>
      <c r="H22" s="133" t="s">
        <v>35</v>
      </c>
      <c r="I22" s="146" t="s">
        <v>35</v>
      </c>
    </row>
    <row r="23" spans="1:9" x14ac:dyDescent="0.25">
      <c r="A23" s="132">
        <v>19</v>
      </c>
      <c r="B23" s="145" t="s">
        <v>35</v>
      </c>
      <c r="C23" s="133" t="s">
        <v>35</v>
      </c>
      <c r="D23" s="133" t="s">
        <v>35</v>
      </c>
      <c r="E23" s="146" t="s">
        <v>35</v>
      </c>
      <c r="F23" s="145" t="s">
        <v>35</v>
      </c>
      <c r="G23" s="133" t="s">
        <v>35</v>
      </c>
      <c r="H23" s="133" t="s">
        <v>35</v>
      </c>
      <c r="I23" s="146" t="s">
        <v>35</v>
      </c>
    </row>
    <row r="24" spans="1:9" x14ac:dyDescent="0.25">
      <c r="A24" s="132">
        <v>20</v>
      </c>
      <c r="B24" s="145" t="s">
        <v>35</v>
      </c>
      <c r="C24" s="133" t="s">
        <v>35</v>
      </c>
      <c r="D24" s="133" t="s">
        <v>35</v>
      </c>
      <c r="E24" s="146" t="s">
        <v>35</v>
      </c>
      <c r="F24" s="145" t="s">
        <v>35</v>
      </c>
      <c r="G24" s="133" t="s">
        <v>35</v>
      </c>
      <c r="H24" s="133" t="s">
        <v>35</v>
      </c>
      <c r="I24" s="146" t="s">
        <v>35</v>
      </c>
    </row>
    <row r="25" spans="1:9" x14ac:dyDescent="0.25">
      <c r="A25" s="132">
        <v>21</v>
      </c>
      <c r="B25" s="145" t="s">
        <v>35</v>
      </c>
      <c r="C25" s="133" t="s">
        <v>35</v>
      </c>
      <c r="D25" s="133" t="s">
        <v>35</v>
      </c>
      <c r="E25" s="146" t="s">
        <v>35</v>
      </c>
      <c r="F25" s="145" t="s">
        <v>35</v>
      </c>
      <c r="G25" s="133" t="s">
        <v>35</v>
      </c>
      <c r="H25" s="133" t="s">
        <v>35</v>
      </c>
      <c r="I25" s="146" t="s">
        <v>35</v>
      </c>
    </row>
    <row r="26" spans="1:9" x14ac:dyDescent="0.25">
      <c r="A26" s="132">
        <v>22</v>
      </c>
      <c r="B26" s="145" t="s">
        <v>35</v>
      </c>
      <c r="C26" s="133" t="s">
        <v>35</v>
      </c>
      <c r="D26" s="133" t="s">
        <v>35</v>
      </c>
      <c r="E26" s="146" t="s">
        <v>35</v>
      </c>
      <c r="F26" s="145" t="s">
        <v>35</v>
      </c>
      <c r="G26" s="133" t="s">
        <v>35</v>
      </c>
      <c r="H26" s="133" t="s">
        <v>35</v>
      </c>
      <c r="I26" s="146" t="s">
        <v>35</v>
      </c>
    </row>
    <row r="27" spans="1:9" x14ac:dyDescent="0.25">
      <c r="A27" s="132">
        <v>23</v>
      </c>
      <c r="B27" s="145" t="s">
        <v>35</v>
      </c>
      <c r="C27" s="133" t="s">
        <v>35</v>
      </c>
      <c r="D27" s="133" t="s">
        <v>35</v>
      </c>
      <c r="E27" s="146" t="s">
        <v>35</v>
      </c>
      <c r="F27" s="145" t="s">
        <v>35</v>
      </c>
      <c r="G27" s="133" t="s">
        <v>35</v>
      </c>
      <c r="H27" s="133" t="s">
        <v>35</v>
      </c>
      <c r="I27" s="146" t="s">
        <v>35</v>
      </c>
    </row>
    <row r="28" spans="1:9" x14ac:dyDescent="0.25">
      <c r="A28" s="132">
        <v>24</v>
      </c>
      <c r="B28" s="145" t="s">
        <v>35</v>
      </c>
      <c r="C28" s="133" t="s">
        <v>35</v>
      </c>
      <c r="D28" s="133" t="s">
        <v>35</v>
      </c>
      <c r="E28" s="146" t="s">
        <v>35</v>
      </c>
      <c r="F28" s="145" t="s">
        <v>35</v>
      </c>
      <c r="G28" s="133" t="s">
        <v>35</v>
      </c>
      <c r="H28" s="133" t="s">
        <v>35</v>
      </c>
      <c r="I28" s="146" t="s">
        <v>35</v>
      </c>
    </row>
    <row r="29" spans="1:9" x14ac:dyDescent="0.25">
      <c r="A29" s="132">
        <v>25</v>
      </c>
      <c r="B29" s="145" t="s">
        <v>35</v>
      </c>
      <c r="C29" s="133" t="s">
        <v>35</v>
      </c>
      <c r="D29" s="133" t="s">
        <v>35</v>
      </c>
      <c r="E29" s="146" t="s">
        <v>35</v>
      </c>
      <c r="F29" s="145" t="s">
        <v>35</v>
      </c>
      <c r="G29" s="133" t="s">
        <v>35</v>
      </c>
      <c r="H29" s="133" t="s">
        <v>35</v>
      </c>
      <c r="I29" s="146" t="s">
        <v>35</v>
      </c>
    </row>
    <row r="30" spans="1:9" x14ac:dyDescent="0.25">
      <c r="A30" s="132">
        <v>26</v>
      </c>
      <c r="B30" s="145" t="s">
        <v>35</v>
      </c>
      <c r="C30" s="133" t="s">
        <v>35</v>
      </c>
      <c r="D30" s="133" t="s">
        <v>35</v>
      </c>
      <c r="E30" s="146" t="s">
        <v>35</v>
      </c>
      <c r="F30" s="145" t="s">
        <v>35</v>
      </c>
      <c r="G30" s="133" t="s">
        <v>35</v>
      </c>
      <c r="H30" s="133" t="s">
        <v>35</v>
      </c>
      <c r="I30" s="146" t="s">
        <v>35</v>
      </c>
    </row>
    <row r="31" spans="1:9" x14ac:dyDescent="0.25">
      <c r="A31" s="132">
        <v>27</v>
      </c>
      <c r="B31" s="145" t="s">
        <v>35</v>
      </c>
      <c r="C31" s="133" t="s">
        <v>35</v>
      </c>
      <c r="D31" s="133" t="s">
        <v>35</v>
      </c>
      <c r="E31" s="146" t="s">
        <v>35</v>
      </c>
      <c r="F31" s="145" t="s">
        <v>35</v>
      </c>
      <c r="G31" s="133" t="s">
        <v>35</v>
      </c>
      <c r="H31" s="133" t="s">
        <v>35</v>
      </c>
      <c r="I31" s="146" t="s">
        <v>35</v>
      </c>
    </row>
    <row r="32" spans="1:9" x14ac:dyDescent="0.25">
      <c r="A32" s="132">
        <v>28</v>
      </c>
      <c r="B32" s="145" t="s">
        <v>35</v>
      </c>
      <c r="C32" s="133" t="s">
        <v>35</v>
      </c>
      <c r="D32" s="133" t="s">
        <v>35</v>
      </c>
      <c r="E32" s="146" t="s">
        <v>35</v>
      </c>
      <c r="F32" s="145" t="s">
        <v>35</v>
      </c>
      <c r="G32" s="133" t="s">
        <v>35</v>
      </c>
      <c r="H32" s="133" t="s">
        <v>35</v>
      </c>
      <c r="I32" s="146" t="s">
        <v>35</v>
      </c>
    </row>
    <row r="33" spans="1:9" x14ac:dyDescent="0.25">
      <c r="A33" s="132">
        <v>29</v>
      </c>
      <c r="B33" s="145" t="s">
        <v>35</v>
      </c>
      <c r="C33" s="133" t="s">
        <v>35</v>
      </c>
      <c r="D33" s="133" t="s">
        <v>35</v>
      </c>
      <c r="E33" s="146" t="s">
        <v>35</v>
      </c>
      <c r="F33" s="145" t="s">
        <v>35</v>
      </c>
      <c r="G33" s="133" t="s">
        <v>35</v>
      </c>
      <c r="H33" s="133" t="s">
        <v>35</v>
      </c>
      <c r="I33" s="146" t="s">
        <v>35</v>
      </c>
    </row>
    <row r="34" spans="1:9" x14ac:dyDescent="0.25">
      <c r="A34" s="132">
        <v>30</v>
      </c>
      <c r="B34" s="145" t="s">
        <v>35</v>
      </c>
      <c r="C34" s="133" t="s">
        <v>35</v>
      </c>
      <c r="D34" s="133" t="s">
        <v>35</v>
      </c>
      <c r="E34" s="146" t="s">
        <v>35</v>
      </c>
      <c r="F34" s="145" t="s">
        <v>35</v>
      </c>
      <c r="G34" s="133" t="s">
        <v>35</v>
      </c>
      <c r="H34" s="133" t="s">
        <v>35</v>
      </c>
      <c r="I34" s="146" t="s">
        <v>35</v>
      </c>
    </row>
    <row r="35" spans="1:9" x14ac:dyDescent="0.25">
      <c r="A35" s="132">
        <v>31</v>
      </c>
      <c r="B35" s="145" t="s">
        <v>35</v>
      </c>
      <c r="C35" s="133" t="s">
        <v>35</v>
      </c>
      <c r="D35" s="133" t="s">
        <v>35</v>
      </c>
      <c r="E35" s="146" t="s">
        <v>35</v>
      </c>
      <c r="F35" s="145" t="s">
        <v>35</v>
      </c>
      <c r="G35" s="133" t="s">
        <v>35</v>
      </c>
      <c r="H35" s="133" t="s">
        <v>35</v>
      </c>
      <c r="I35" s="146" t="s">
        <v>35</v>
      </c>
    </row>
    <row r="36" spans="1:9" x14ac:dyDescent="0.25">
      <c r="A36" s="132">
        <v>32</v>
      </c>
      <c r="B36" s="145" t="s">
        <v>35</v>
      </c>
      <c r="C36" s="133" t="s">
        <v>35</v>
      </c>
      <c r="D36" s="133" t="s">
        <v>35</v>
      </c>
      <c r="E36" s="146" t="s">
        <v>35</v>
      </c>
      <c r="F36" s="145" t="s">
        <v>35</v>
      </c>
      <c r="G36" s="133" t="s">
        <v>35</v>
      </c>
      <c r="H36" s="133" t="s">
        <v>35</v>
      </c>
      <c r="I36" s="146" t="s">
        <v>35</v>
      </c>
    </row>
    <row r="37" spans="1:9" x14ac:dyDescent="0.25">
      <c r="A37" s="132">
        <v>33</v>
      </c>
      <c r="B37" s="145" t="s">
        <v>35</v>
      </c>
      <c r="C37" s="133" t="s">
        <v>35</v>
      </c>
      <c r="D37" s="133" t="s">
        <v>35</v>
      </c>
      <c r="E37" s="146" t="s">
        <v>35</v>
      </c>
      <c r="F37" s="145" t="s">
        <v>35</v>
      </c>
      <c r="G37" s="133" t="s">
        <v>35</v>
      </c>
      <c r="H37" s="133" t="s">
        <v>35</v>
      </c>
      <c r="I37" s="146" t="s">
        <v>35</v>
      </c>
    </row>
    <row r="38" spans="1:9" x14ac:dyDescent="0.25">
      <c r="A38" s="132">
        <v>34</v>
      </c>
      <c r="B38" s="145" t="s">
        <v>35</v>
      </c>
      <c r="C38" s="133" t="s">
        <v>35</v>
      </c>
      <c r="D38" s="133" t="s">
        <v>35</v>
      </c>
      <c r="E38" s="146" t="s">
        <v>35</v>
      </c>
      <c r="F38" s="145" t="s">
        <v>35</v>
      </c>
      <c r="G38" s="133" t="s">
        <v>35</v>
      </c>
      <c r="H38" s="133" t="s">
        <v>35</v>
      </c>
      <c r="I38" s="146" t="s">
        <v>35</v>
      </c>
    </row>
    <row r="39" spans="1:9" x14ac:dyDescent="0.25">
      <c r="A39" s="132">
        <v>35</v>
      </c>
      <c r="B39" s="145" t="s">
        <v>35</v>
      </c>
      <c r="C39" s="133" t="s">
        <v>35</v>
      </c>
      <c r="D39" s="133" t="s">
        <v>35</v>
      </c>
      <c r="E39" s="146" t="s">
        <v>35</v>
      </c>
      <c r="F39" s="145" t="s">
        <v>35</v>
      </c>
      <c r="G39" s="133" t="s">
        <v>35</v>
      </c>
      <c r="H39" s="133" t="s">
        <v>35</v>
      </c>
      <c r="I39" s="146" t="s">
        <v>35</v>
      </c>
    </row>
    <row r="40" spans="1:9" x14ac:dyDescent="0.25">
      <c r="A40" s="132">
        <v>36</v>
      </c>
      <c r="B40" s="145" t="s">
        <v>35</v>
      </c>
      <c r="C40" s="133" t="s">
        <v>35</v>
      </c>
      <c r="D40" s="133" t="s">
        <v>35</v>
      </c>
      <c r="E40" s="146" t="s">
        <v>35</v>
      </c>
      <c r="F40" s="145" t="s">
        <v>35</v>
      </c>
      <c r="G40" s="133" t="s">
        <v>35</v>
      </c>
      <c r="H40" s="133" t="s">
        <v>35</v>
      </c>
      <c r="I40" s="146" t="s">
        <v>35</v>
      </c>
    </row>
    <row r="41" spans="1:9" x14ac:dyDescent="0.25">
      <c r="A41" s="132">
        <v>37</v>
      </c>
      <c r="B41" s="145" t="s">
        <v>35</v>
      </c>
      <c r="C41" s="133" t="s">
        <v>35</v>
      </c>
      <c r="D41" s="133" t="s">
        <v>35</v>
      </c>
      <c r="E41" s="146" t="s">
        <v>35</v>
      </c>
      <c r="F41" s="145" t="s">
        <v>35</v>
      </c>
      <c r="G41" s="133" t="s">
        <v>35</v>
      </c>
      <c r="H41" s="133" t="s">
        <v>35</v>
      </c>
      <c r="I41" s="146" t="s">
        <v>35</v>
      </c>
    </row>
    <row r="42" spans="1:9" x14ac:dyDescent="0.25">
      <c r="A42" s="132">
        <v>38</v>
      </c>
      <c r="B42" s="145" t="s">
        <v>35</v>
      </c>
      <c r="C42" s="133" t="s">
        <v>35</v>
      </c>
      <c r="D42" s="133" t="s">
        <v>35</v>
      </c>
      <c r="E42" s="146" t="s">
        <v>35</v>
      </c>
      <c r="F42" s="145" t="s">
        <v>35</v>
      </c>
      <c r="G42" s="133" t="s">
        <v>35</v>
      </c>
      <c r="H42" s="133" t="s">
        <v>35</v>
      </c>
      <c r="I42" s="146" t="s">
        <v>35</v>
      </c>
    </row>
    <row r="43" spans="1:9" x14ac:dyDescent="0.25">
      <c r="A43" s="132">
        <v>39</v>
      </c>
      <c r="B43" s="145" t="s">
        <v>35</v>
      </c>
      <c r="C43" s="133" t="s">
        <v>35</v>
      </c>
      <c r="D43" s="133" t="s">
        <v>35</v>
      </c>
      <c r="E43" s="146" t="s">
        <v>35</v>
      </c>
      <c r="F43" s="145" t="s">
        <v>35</v>
      </c>
      <c r="G43" s="133" t="s">
        <v>35</v>
      </c>
      <c r="H43" s="133" t="s">
        <v>35</v>
      </c>
      <c r="I43" s="146" t="s">
        <v>35</v>
      </c>
    </row>
    <row r="44" spans="1:9" x14ac:dyDescent="0.25">
      <c r="A44" s="132">
        <v>40</v>
      </c>
      <c r="B44" s="147">
        <f t="shared" ref="B44:B84" si="0">F44*0.8</f>
        <v>44.800000000000004</v>
      </c>
      <c r="C44" s="148">
        <f t="shared" ref="C44:C84" si="1">B44</f>
        <v>44.800000000000004</v>
      </c>
      <c r="D44" s="148">
        <f t="shared" ref="D44:D84" si="2">H44*0.8</f>
        <v>36</v>
      </c>
      <c r="E44" s="149">
        <f t="shared" ref="E44:E84" si="3">D44</f>
        <v>36</v>
      </c>
      <c r="F44" s="147">
        <v>56</v>
      </c>
      <c r="G44" s="148">
        <f t="shared" ref="G44:G84" si="4">F44</f>
        <v>56</v>
      </c>
      <c r="H44" s="148">
        <v>45</v>
      </c>
      <c r="I44" s="149">
        <f t="shared" ref="I44:I84" si="5">H44</f>
        <v>45</v>
      </c>
    </row>
    <row r="45" spans="1:9" x14ac:dyDescent="0.25">
      <c r="A45" s="132">
        <v>41</v>
      </c>
      <c r="B45" s="147">
        <f t="shared" si="0"/>
        <v>45.6</v>
      </c>
      <c r="C45" s="148">
        <f t="shared" si="1"/>
        <v>45.6</v>
      </c>
      <c r="D45" s="148">
        <f t="shared" si="2"/>
        <v>36.800000000000004</v>
      </c>
      <c r="E45" s="149">
        <f t="shared" si="3"/>
        <v>36.800000000000004</v>
      </c>
      <c r="F45" s="147">
        <v>57</v>
      </c>
      <c r="G45" s="148">
        <f t="shared" si="4"/>
        <v>57</v>
      </c>
      <c r="H45" s="148">
        <v>46</v>
      </c>
      <c r="I45" s="149">
        <f t="shared" si="5"/>
        <v>46</v>
      </c>
    </row>
    <row r="46" spans="1:9" x14ac:dyDescent="0.25">
      <c r="A46" s="132">
        <v>42</v>
      </c>
      <c r="B46" s="147">
        <f t="shared" si="0"/>
        <v>47.2</v>
      </c>
      <c r="C46" s="148">
        <f t="shared" si="1"/>
        <v>47.2</v>
      </c>
      <c r="D46" s="148">
        <f t="shared" si="2"/>
        <v>38.400000000000006</v>
      </c>
      <c r="E46" s="149">
        <f t="shared" si="3"/>
        <v>38.400000000000006</v>
      </c>
      <c r="F46" s="147">
        <v>59</v>
      </c>
      <c r="G46" s="148">
        <f t="shared" si="4"/>
        <v>59</v>
      </c>
      <c r="H46" s="148">
        <v>48</v>
      </c>
      <c r="I46" s="149">
        <f t="shared" si="5"/>
        <v>48</v>
      </c>
    </row>
    <row r="47" spans="1:9" x14ac:dyDescent="0.25">
      <c r="A47" s="132">
        <v>43</v>
      </c>
      <c r="B47" s="147">
        <f t="shared" si="0"/>
        <v>48.800000000000004</v>
      </c>
      <c r="C47" s="148">
        <f t="shared" si="1"/>
        <v>48.800000000000004</v>
      </c>
      <c r="D47" s="148">
        <f t="shared" si="2"/>
        <v>40</v>
      </c>
      <c r="E47" s="149">
        <f t="shared" si="3"/>
        <v>40</v>
      </c>
      <c r="F47" s="147">
        <v>61</v>
      </c>
      <c r="G47" s="148">
        <f t="shared" si="4"/>
        <v>61</v>
      </c>
      <c r="H47" s="148">
        <v>50</v>
      </c>
      <c r="I47" s="149">
        <f t="shared" si="5"/>
        <v>50</v>
      </c>
    </row>
    <row r="48" spans="1:9" x14ac:dyDescent="0.25">
      <c r="A48" s="132">
        <v>44</v>
      </c>
      <c r="B48" s="147">
        <f t="shared" si="0"/>
        <v>49.6</v>
      </c>
      <c r="C48" s="148">
        <f t="shared" si="1"/>
        <v>49.6</v>
      </c>
      <c r="D48" s="148">
        <f t="shared" si="2"/>
        <v>40.800000000000004</v>
      </c>
      <c r="E48" s="149">
        <f t="shared" si="3"/>
        <v>40.800000000000004</v>
      </c>
      <c r="F48" s="147">
        <v>62</v>
      </c>
      <c r="G48" s="148">
        <f t="shared" si="4"/>
        <v>62</v>
      </c>
      <c r="H48" s="148">
        <v>51</v>
      </c>
      <c r="I48" s="149">
        <f t="shared" si="5"/>
        <v>51</v>
      </c>
    </row>
    <row r="49" spans="1:9" x14ac:dyDescent="0.25">
      <c r="A49" s="132">
        <v>45</v>
      </c>
      <c r="B49" s="147">
        <f t="shared" si="0"/>
        <v>50.400000000000006</v>
      </c>
      <c r="C49" s="148">
        <f t="shared" si="1"/>
        <v>50.400000000000006</v>
      </c>
      <c r="D49" s="148">
        <f t="shared" si="2"/>
        <v>41.6</v>
      </c>
      <c r="E49" s="149">
        <f t="shared" si="3"/>
        <v>41.6</v>
      </c>
      <c r="F49" s="147">
        <v>63</v>
      </c>
      <c r="G49" s="148">
        <f t="shared" si="4"/>
        <v>63</v>
      </c>
      <c r="H49" s="148">
        <v>52</v>
      </c>
      <c r="I49" s="149">
        <f t="shared" si="5"/>
        <v>52</v>
      </c>
    </row>
    <row r="50" spans="1:9" x14ac:dyDescent="0.25">
      <c r="A50" s="132">
        <v>46</v>
      </c>
      <c r="B50" s="147">
        <f t="shared" si="0"/>
        <v>51.2</v>
      </c>
      <c r="C50" s="148">
        <f t="shared" si="1"/>
        <v>51.2</v>
      </c>
      <c r="D50" s="148">
        <f t="shared" si="2"/>
        <v>42.400000000000006</v>
      </c>
      <c r="E50" s="149">
        <f t="shared" si="3"/>
        <v>42.400000000000006</v>
      </c>
      <c r="F50" s="147">
        <v>64</v>
      </c>
      <c r="G50" s="148">
        <f t="shared" si="4"/>
        <v>64</v>
      </c>
      <c r="H50" s="148">
        <v>53</v>
      </c>
      <c r="I50" s="149">
        <f t="shared" si="5"/>
        <v>53</v>
      </c>
    </row>
    <row r="51" spans="1:9" x14ac:dyDescent="0.25">
      <c r="A51" s="132">
        <v>47</v>
      </c>
      <c r="B51" s="147">
        <f t="shared" si="0"/>
        <v>52</v>
      </c>
      <c r="C51" s="148">
        <f t="shared" si="1"/>
        <v>52</v>
      </c>
      <c r="D51" s="148">
        <f t="shared" si="2"/>
        <v>43.2</v>
      </c>
      <c r="E51" s="149">
        <f t="shared" si="3"/>
        <v>43.2</v>
      </c>
      <c r="F51" s="147">
        <v>65</v>
      </c>
      <c r="G51" s="148">
        <f t="shared" si="4"/>
        <v>65</v>
      </c>
      <c r="H51" s="148">
        <v>54</v>
      </c>
      <c r="I51" s="149">
        <f t="shared" si="5"/>
        <v>54</v>
      </c>
    </row>
    <row r="52" spans="1:9" x14ac:dyDescent="0.25">
      <c r="A52" s="132">
        <v>48</v>
      </c>
      <c r="B52" s="147">
        <f t="shared" si="0"/>
        <v>53.6</v>
      </c>
      <c r="C52" s="148">
        <f t="shared" si="1"/>
        <v>53.6</v>
      </c>
      <c r="D52" s="148">
        <f t="shared" si="2"/>
        <v>44</v>
      </c>
      <c r="E52" s="149">
        <f t="shared" si="3"/>
        <v>44</v>
      </c>
      <c r="F52" s="147">
        <v>67</v>
      </c>
      <c r="G52" s="148">
        <f t="shared" si="4"/>
        <v>67</v>
      </c>
      <c r="H52" s="148">
        <v>55</v>
      </c>
      <c r="I52" s="149">
        <f t="shared" si="5"/>
        <v>55</v>
      </c>
    </row>
    <row r="53" spans="1:9" x14ac:dyDescent="0.25">
      <c r="A53" s="132">
        <v>49</v>
      </c>
      <c r="B53" s="147">
        <f t="shared" si="0"/>
        <v>53.6</v>
      </c>
      <c r="C53" s="148">
        <f t="shared" si="1"/>
        <v>53.6</v>
      </c>
      <c r="D53" s="148">
        <f t="shared" si="2"/>
        <v>44.800000000000004</v>
      </c>
      <c r="E53" s="149">
        <f t="shared" si="3"/>
        <v>44.800000000000004</v>
      </c>
      <c r="F53" s="147">
        <v>67</v>
      </c>
      <c r="G53" s="148">
        <f t="shared" si="4"/>
        <v>67</v>
      </c>
      <c r="H53" s="148">
        <v>56</v>
      </c>
      <c r="I53" s="149">
        <f t="shared" si="5"/>
        <v>56</v>
      </c>
    </row>
    <row r="54" spans="1:9" x14ac:dyDescent="0.25">
      <c r="A54" s="132">
        <v>50</v>
      </c>
      <c r="B54" s="147">
        <f t="shared" si="0"/>
        <v>54.400000000000006</v>
      </c>
      <c r="C54" s="148">
        <f t="shared" si="1"/>
        <v>54.400000000000006</v>
      </c>
      <c r="D54" s="148">
        <f t="shared" si="2"/>
        <v>44.800000000000004</v>
      </c>
      <c r="E54" s="149">
        <f t="shared" si="3"/>
        <v>44.800000000000004</v>
      </c>
      <c r="F54" s="143">
        <v>68</v>
      </c>
      <c r="G54" s="148">
        <f t="shared" si="4"/>
        <v>68</v>
      </c>
      <c r="H54" s="131">
        <v>56</v>
      </c>
      <c r="I54" s="149">
        <f t="shared" si="5"/>
        <v>56</v>
      </c>
    </row>
    <row r="55" spans="1:9" x14ac:dyDescent="0.25">
      <c r="A55" s="132">
        <v>51</v>
      </c>
      <c r="B55" s="147">
        <f t="shared" si="0"/>
        <v>55.2</v>
      </c>
      <c r="C55" s="148">
        <f t="shared" si="1"/>
        <v>55.2</v>
      </c>
      <c r="D55" s="148">
        <f t="shared" si="2"/>
        <v>45.6</v>
      </c>
      <c r="E55" s="149">
        <f t="shared" si="3"/>
        <v>45.6</v>
      </c>
      <c r="F55" s="143">
        <v>69</v>
      </c>
      <c r="G55" s="148">
        <f t="shared" si="4"/>
        <v>69</v>
      </c>
      <c r="H55" s="131">
        <v>57</v>
      </c>
      <c r="I55" s="149">
        <f t="shared" si="5"/>
        <v>57</v>
      </c>
    </row>
    <row r="56" spans="1:9" x14ac:dyDescent="0.25">
      <c r="A56" s="132">
        <v>52</v>
      </c>
      <c r="B56" s="147">
        <f t="shared" si="0"/>
        <v>55.2</v>
      </c>
      <c r="C56" s="148">
        <f t="shared" si="1"/>
        <v>55.2</v>
      </c>
      <c r="D56" s="148">
        <f t="shared" si="2"/>
        <v>47.2</v>
      </c>
      <c r="E56" s="149">
        <f t="shared" si="3"/>
        <v>47.2</v>
      </c>
      <c r="F56" s="143">
        <v>69</v>
      </c>
      <c r="G56" s="148">
        <f t="shared" si="4"/>
        <v>69</v>
      </c>
      <c r="H56" s="131">
        <v>59</v>
      </c>
      <c r="I56" s="149">
        <f t="shared" si="5"/>
        <v>59</v>
      </c>
    </row>
    <row r="57" spans="1:9" x14ac:dyDescent="0.25">
      <c r="A57" s="132">
        <v>53</v>
      </c>
      <c r="B57" s="147">
        <f t="shared" si="0"/>
        <v>56</v>
      </c>
      <c r="C57" s="148">
        <f t="shared" si="1"/>
        <v>56</v>
      </c>
      <c r="D57" s="148">
        <f t="shared" si="2"/>
        <v>48</v>
      </c>
      <c r="E57" s="149">
        <f t="shared" si="3"/>
        <v>48</v>
      </c>
      <c r="F57" s="143">
        <v>70</v>
      </c>
      <c r="G57" s="148">
        <f t="shared" si="4"/>
        <v>70</v>
      </c>
      <c r="H57" s="131">
        <v>60</v>
      </c>
      <c r="I57" s="149">
        <f t="shared" si="5"/>
        <v>60</v>
      </c>
    </row>
    <row r="58" spans="1:9" x14ac:dyDescent="0.25">
      <c r="A58" s="132">
        <v>54</v>
      </c>
      <c r="B58" s="147">
        <f t="shared" si="0"/>
        <v>57.6</v>
      </c>
      <c r="C58" s="148">
        <f t="shared" si="1"/>
        <v>57.6</v>
      </c>
      <c r="D58" s="148">
        <f t="shared" si="2"/>
        <v>49.6</v>
      </c>
      <c r="E58" s="149">
        <f t="shared" si="3"/>
        <v>49.6</v>
      </c>
      <c r="F58" s="143">
        <v>72</v>
      </c>
      <c r="G58" s="148">
        <f t="shared" si="4"/>
        <v>72</v>
      </c>
      <c r="H58" s="131">
        <v>62</v>
      </c>
      <c r="I58" s="149">
        <f t="shared" si="5"/>
        <v>62</v>
      </c>
    </row>
    <row r="59" spans="1:9" x14ac:dyDescent="0.25">
      <c r="A59" s="132">
        <v>55</v>
      </c>
      <c r="B59" s="147">
        <f t="shared" si="0"/>
        <v>59.2</v>
      </c>
      <c r="C59" s="148">
        <f t="shared" si="1"/>
        <v>59.2</v>
      </c>
      <c r="D59" s="148">
        <f t="shared" si="2"/>
        <v>51.2</v>
      </c>
      <c r="E59" s="149">
        <f t="shared" si="3"/>
        <v>51.2</v>
      </c>
      <c r="F59" s="143">
        <v>74</v>
      </c>
      <c r="G59" s="148">
        <f t="shared" si="4"/>
        <v>74</v>
      </c>
      <c r="H59" s="131">
        <v>64</v>
      </c>
      <c r="I59" s="149">
        <f t="shared" si="5"/>
        <v>64</v>
      </c>
    </row>
    <row r="60" spans="1:9" x14ac:dyDescent="0.25">
      <c r="A60" s="132">
        <v>56</v>
      </c>
      <c r="B60" s="147">
        <f t="shared" si="0"/>
        <v>60.800000000000004</v>
      </c>
      <c r="C60" s="148">
        <f t="shared" si="1"/>
        <v>60.800000000000004</v>
      </c>
      <c r="D60" s="148">
        <f t="shared" si="2"/>
        <v>53.6</v>
      </c>
      <c r="E60" s="149">
        <f t="shared" si="3"/>
        <v>53.6</v>
      </c>
      <c r="F60" s="143">
        <v>76</v>
      </c>
      <c r="G60" s="148">
        <f t="shared" si="4"/>
        <v>76</v>
      </c>
      <c r="H60" s="131">
        <v>67</v>
      </c>
      <c r="I60" s="149">
        <f t="shared" si="5"/>
        <v>67</v>
      </c>
    </row>
    <row r="61" spans="1:9" x14ac:dyDescent="0.25">
      <c r="A61" s="132">
        <v>57</v>
      </c>
      <c r="B61" s="147">
        <f t="shared" si="0"/>
        <v>63.2</v>
      </c>
      <c r="C61" s="148">
        <f t="shared" si="1"/>
        <v>63.2</v>
      </c>
      <c r="D61" s="148">
        <f t="shared" si="2"/>
        <v>55.2</v>
      </c>
      <c r="E61" s="149">
        <f t="shared" si="3"/>
        <v>55.2</v>
      </c>
      <c r="F61" s="143">
        <v>79</v>
      </c>
      <c r="G61" s="148">
        <f t="shared" si="4"/>
        <v>79</v>
      </c>
      <c r="H61" s="131">
        <v>69</v>
      </c>
      <c r="I61" s="149">
        <f t="shared" si="5"/>
        <v>69</v>
      </c>
    </row>
    <row r="62" spans="1:9" x14ac:dyDescent="0.25">
      <c r="A62" s="132">
        <v>58</v>
      </c>
      <c r="B62" s="147">
        <f t="shared" si="0"/>
        <v>64.8</v>
      </c>
      <c r="C62" s="148">
        <f t="shared" si="1"/>
        <v>64.8</v>
      </c>
      <c r="D62" s="148">
        <f t="shared" si="2"/>
        <v>56.800000000000004</v>
      </c>
      <c r="E62" s="149">
        <f t="shared" si="3"/>
        <v>56.800000000000004</v>
      </c>
      <c r="F62" s="143">
        <v>81</v>
      </c>
      <c r="G62" s="148">
        <f t="shared" si="4"/>
        <v>81</v>
      </c>
      <c r="H62" s="131">
        <v>71</v>
      </c>
      <c r="I62" s="149">
        <f t="shared" si="5"/>
        <v>71</v>
      </c>
    </row>
    <row r="63" spans="1:9" x14ac:dyDescent="0.25">
      <c r="A63" s="132">
        <v>59</v>
      </c>
      <c r="B63" s="147">
        <f t="shared" si="0"/>
        <v>67.2</v>
      </c>
      <c r="C63" s="148">
        <f t="shared" si="1"/>
        <v>67.2</v>
      </c>
      <c r="D63" s="148">
        <f t="shared" si="2"/>
        <v>58.400000000000006</v>
      </c>
      <c r="E63" s="149">
        <f t="shared" si="3"/>
        <v>58.400000000000006</v>
      </c>
      <c r="F63" s="143">
        <v>84</v>
      </c>
      <c r="G63" s="148">
        <f t="shared" si="4"/>
        <v>84</v>
      </c>
      <c r="H63" s="131">
        <v>73</v>
      </c>
      <c r="I63" s="149">
        <f t="shared" si="5"/>
        <v>73</v>
      </c>
    </row>
    <row r="64" spans="1:9" x14ac:dyDescent="0.25">
      <c r="A64" s="132">
        <v>60</v>
      </c>
      <c r="B64" s="147">
        <f t="shared" si="0"/>
        <v>69.600000000000009</v>
      </c>
      <c r="C64" s="148">
        <f t="shared" si="1"/>
        <v>69.600000000000009</v>
      </c>
      <c r="D64" s="148">
        <f t="shared" si="2"/>
        <v>60.800000000000004</v>
      </c>
      <c r="E64" s="149">
        <f t="shared" si="3"/>
        <v>60.800000000000004</v>
      </c>
      <c r="F64" s="143">
        <v>87</v>
      </c>
      <c r="G64" s="148">
        <f t="shared" si="4"/>
        <v>87</v>
      </c>
      <c r="H64" s="131">
        <v>76</v>
      </c>
      <c r="I64" s="149">
        <f t="shared" si="5"/>
        <v>76</v>
      </c>
    </row>
    <row r="65" spans="1:9" x14ac:dyDescent="0.25">
      <c r="A65" s="132">
        <v>61</v>
      </c>
      <c r="B65" s="147">
        <f t="shared" si="0"/>
        <v>72.8</v>
      </c>
      <c r="C65" s="148">
        <f t="shared" si="1"/>
        <v>72.8</v>
      </c>
      <c r="D65" s="148">
        <f t="shared" si="2"/>
        <v>63.2</v>
      </c>
      <c r="E65" s="149">
        <f t="shared" si="3"/>
        <v>63.2</v>
      </c>
      <c r="F65" s="143">
        <v>91</v>
      </c>
      <c r="G65" s="148">
        <f t="shared" si="4"/>
        <v>91</v>
      </c>
      <c r="H65" s="131">
        <v>79</v>
      </c>
      <c r="I65" s="149">
        <f t="shared" si="5"/>
        <v>79</v>
      </c>
    </row>
    <row r="66" spans="1:9" x14ac:dyDescent="0.25">
      <c r="A66" s="132">
        <v>62</v>
      </c>
      <c r="B66" s="147">
        <f t="shared" si="0"/>
        <v>75.2</v>
      </c>
      <c r="C66" s="148">
        <f t="shared" si="1"/>
        <v>75.2</v>
      </c>
      <c r="D66" s="148">
        <f t="shared" si="2"/>
        <v>65.600000000000009</v>
      </c>
      <c r="E66" s="149">
        <f t="shared" si="3"/>
        <v>65.600000000000009</v>
      </c>
      <c r="F66" s="143">
        <v>94</v>
      </c>
      <c r="G66" s="148">
        <f t="shared" si="4"/>
        <v>94</v>
      </c>
      <c r="H66" s="131">
        <v>82</v>
      </c>
      <c r="I66" s="149">
        <f t="shared" si="5"/>
        <v>82</v>
      </c>
    </row>
    <row r="67" spans="1:9" x14ac:dyDescent="0.25">
      <c r="A67" s="132">
        <v>63</v>
      </c>
      <c r="B67" s="147">
        <f t="shared" si="0"/>
        <v>78.400000000000006</v>
      </c>
      <c r="C67" s="148">
        <f t="shared" si="1"/>
        <v>78.400000000000006</v>
      </c>
      <c r="D67" s="148">
        <f t="shared" si="2"/>
        <v>68.8</v>
      </c>
      <c r="E67" s="149">
        <f t="shared" si="3"/>
        <v>68.8</v>
      </c>
      <c r="F67" s="143">
        <v>98</v>
      </c>
      <c r="G67" s="148">
        <f t="shared" si="4"/>
        <v>98</v>
      </c>
      <c r="H67" s="131">
        <v>86</v>
      </c>
      <c r="I67" s="149">
        <f t="shared" si="5"/>
        <v>86</v>
      </c>
    </row>
    <row r="68" spans="1:9" x14ac:dyDescent="0.25">
      <c r="A68" s="132">
        <v>64</v>
      </c>
      <c r="B68" s="147">
        <f t="shared" si="0"/>
        <v>81.600000000000009</v>
      </c>
      <c r="C68" s="148">
        <f t="shared" si="1"/>
        <v>81.600000000000009</v>
      </c>
      <c r="D68" s="148">
        <f t="shared" si="2"/>
        <v>72</v>
      </c>
      <c r="E68" s="149">
        <f t="shared" si="3"/>
        <v>72</v>
      </c>
      <c r="F68" s="143">
        <v>102</v>
      </c>
      <c r="G68" s="148">
        <f t="shared" si="4"/>
        <v>102</v>
      </c>
      <c r="H68" s="131">
        <v>90</v>
      </c>
      <c r="I68" s="149">
        <f t="shared" si="5"/>
        <v>90</v>
      </c>
    </row>
    <row r="69" spans="1:9" x14ac:dyDescent="0.25">
      <c r="A69" s="132">
        <v>65</v>
      </c>
      <c r="B69" s="147">
        <f t="shared" si="0"/>
        <v>85.600000000000009</v>
      </c>
      <c r="C69" s="148">
        <f t="shared" si="1"/>
        <v>85.600000000000009</v>
      </c>
      <c r="D69" s="148">
        <f t="shared" si="2"/>
        <v>74.400000000000006</v>
      </c>
      <c r="E69" s="149">
        <f t="shared" si="3"/>
        <v>74.400000000000006</v>
      </c>
      <c r="F69" s="143">
        <v>107</v>
      </c>
      <c r="G69" s="148">
        <f t="shared" si="4"/>
        <v>107</v>
      </c>
      <c r="H69" s="131">
        <v>93</v>
      </c>
      <c r="I69" s="149">
        <f t="shared" si="5"/>
        <v>93</v>
      </c>
    </row>
    <row r="70" spans="1:9" x14ac:dyDescent="0.25">
      <c r="A70" s="132">
        <v>66</v>
      </c>
      <c r="B70" s="147">
        <f t="shared" si="0"/>
        <v>90.4</v>
      </c>
      <c r="C70" s="148">
        <f t="shared" si="1"/>
        <v>90.4</v>
      </c>
      <c r="D70" s="148">
        <f t="shared" si="2"/>
        <v>77.600000000000009</v>
      </c>
      <c r="E70" s="149">
        <f t="shared" si="3"/>
        <v>77.600000000000009</v>
      </c>
      <c r="F70" s="143">
        <v>113</v>
      </c>
      <c r="G70" s="148">
        <f t="shared" si="4"/>
        <v>113</v>
      </c>
      <c r="H70" s="131">
        <v>97</v>
      </c>
      <c r="I70" s="149">
        <f t="shared" si="5"/>
        <v>97</v>
      </c>
    </row>
    <row r="71" spans="1:9" x14ac:dyDescent="0.25">
      <c r="A71" s="132">
        <v>67</v>
      </c>
      <c r="B71" s="147">
        <f t="shared" si="0"/>
        <v>95.2</v>
      </c>
      <c r="C71" s="148">
        <f t="shared" si="1"/>
        <v>95.2</v>
      </c>
      <c r="D71" s="148">
        <f t="shared" si="2"/>
        <v>80.800000000000011</v>
      </c>
      <c r="E71" s="149">
        <f t="shared" si="3"/>
        <v>80.800000000000011</v>
      </c>
      <c r="F71" s="143">
        <v>119</v>
      </c>
      <c r="G71" s="148">
        <f t="shared" si="4"/>
        <v>119</v>
      </c>
      <c r="H71" s="131">
        <v>101</v>
      </c>
      <c r="I71" s="149">
        <f t="shared" si="5"/>
        <v>101</v>
      </c>
    </row>
    <row r="72" spans="1:9" x14ac:dyDescent="0.25">
      <c r="A72" s="132">
        <v>68</v>
      </c>
      <c r="B72" s="147">
        <f t="shared" si="0"/>
        <v>100</v>
      </c>
      <c r="C72" s="148">
        <f t="shared" si="1"/>
        <v>100</v>
      </c>
      <c r="D72" s="148">
        <f t="shared" si="2"/>
        <v>84</v>
      </c>
      <c r="E72" s="149">
        <f t="shared" si="3"/>
        <v>84</v>
      </c>
      <c r="F72" s="143">
        <v>125</v>
      </c>
      <c r="G72" s="148">
        <f t="shared" si="4"/>
        <v>125</v>
      </c>
      <c r="H72" s="131">
        <v>105</v>
      </c>
      <c r="I72" s="149">
        <f t="shared" si="5"/>
        <v>105</v>
      </c>
    </row>
    <row r="73" spans="1:9" x14ac:dyDescent="0.25">
      <c r="A73" s="132">
        <v>69</v>
      </c>
      <c r="B73" s="147">
        <f t="shared" si="0"/>
        <v>105.60000000000001</v>
      </c>
      <c r="C73" s="148">
        <f t="shared" si="1"/>
        <v>105.60000000000001</v>
      </c>
      <c r="D73" s="148">
        <f t="shared" si="2"/>
        <v>88.800000000000011</v>
      </c>
      <c r="E73" s="149">
        <f t="shared" si="3"/>
        <v>88.800000000000011</v>
      </c>
      <c r="F73" s="143">
        <v>132</v>
      </c>
      <c r="G73" s="148">
        <f t="shared" si="4"/>
        <v>132</v>
      </c>
      <c r="H73" s="131">
        <v>111</v>
      </c>
      <c r="I73" s="149">
        <f t="shared" si="5"/>
        <v>111</v>
      </c>
    </row>
    <row r="74" spans="1:9" x14ac:dyDescent="0.25">
      <c r="A74" s="132">
        <v>70</v>
      </c>
      <c r="B74" s="147">
        <f t="shared" si="0"/>
        <v>112</v>
      </c>
      <c r="C74" s="148">
        <f t="shared" si="1"/>
        <v>112</v>
      </c>
      <c r="D74" s="148">
        <f t="shared" si="2"/>
        <v>95.2</v>
      </c>
      <c r="E74" s="149">
        <f t="shared" si="3"/>
        <v>95.2</v>
      </c>
      <c r="F74" s="143">
        <v>140</v>
      </c>
      <c r="G74" s="148">
        <f t="shared" si="4"/>
        <v>140</v>
      </c>
      <c r="H74" s="131">
        <v>119</v>
      </c>
      <c r="I74" s="149">
        <f t="shared" si="5"/>
        <v>119</v>
      </c>
    </row>
    <row r="75" spans="1:9" x14ac:dyDescent="0.25">
      <c r="A75" s="132">
        <v>71</v>
      </c>
      <c r="B75" s="147">
        <f t="shared" si="0"/>
        <v>119.2</v>
      </c>
      <c r="C75" s="148">
        <f t="shared" si="1"/>
        <v>119.2</v>
      </c>
      <c r="D75" s="148">
        <f t="shared" si="2"/>
        <v>102.4</v>
      </c>
      <c r="E75" s="149">
        <f t="shared" si="3"/>
        <v>102.4</v>
      </c>
      <c r="F75" s="143">
        <v>149</v>
      </c>
      <c r="G75" s="148">
        <f t="shared" si="4"/>
        <v>149</v>
      </c>
      <c r="H75" s="131">
        <v>128</v>
      </c>
      <c r="I75" s="149">
        <f t="shared" si="5"/>
        <v>128</v>
      </c>
    </row>
    <row r="76" spans="1:9" x14ac:dyDescent="0.25">
      <c r="A76" s="132">
        <v>72</v>
      </c>
      <c r="B76" s="147">
        <f t="shared" si="0"/>
        <v>127.2</v>
      </c>
      <c r="C76" s="148">
        <f t="shared" si="1"/>
        <v>127.2</v>
      </c>
      <c r="D76" s="148">
        <f t="shared" si="2"/>
        <v>111.2</v>
      </c>
      <c r="E76" s="149">
        <f t="shared" si="3"/>
        <v>111.2</v>
      </c>
      <c r="F76" s="143">
        <v>159</v>
      </c>
      <c r="G76" s="148">
        <f t="shared" si="4"/>
        <v>159</v>
      </c>
      <c r="H76" s="131">
        <v>139</v>
      </c>
      <c r="I76" s="149">
        <f t="shared" si="5"/>
        <v>139</v>
      </c>
    </row>
    <row r="77" spans="1:9" x14ac:dyDescent="0.25">
      <c r="A77" s="132">
        <v>73</v>
      </c>
      <c r="B77" s="147">
        <f t="shared" si="0"/>
        <v>136</v>
      </c>
      <c r="C77" s="148">
        <f t="shared" si="1"/>
        <v>136</v>
      </c>
      <c r="D77" s="148">
        <f t="shared" si="2"/>
        <v>120</v>
      </c>
      <c r="E77" s="149">
        <f t="shared" si="3"/>
        <v>120</v>
      </c>
      <c r="F77" s="143">
        <v>170</v>
      </c>
      <c r="G77" s="148">
        <f t="shared" si="4"/>
        <v>170</v>
      </c>
      <c r="H77" s="131">
        <v>150</v>
      </c>
      <c r="I77" s="149">
        <f t="shared" si="5"/>
        <v>150</v>
      </c>
    </row>
    <row r="78" spans="1:9" x14ac:dyDescent="0.25">
      <c r="A78" s="132">
        <v>74</v>
      </c>
      <c r="B78" s="147">
        <f t="shared" si="0"/>
        <v>142.4</v>
      </c>
      <c r="C78" s="148">
        <f t="shared" si="1"/>
        <v>142.4</v>
      </c>
      <c r="D78" s="148">
        <f t="shared" si="2"/>
        <v>124.80000000000001</v>
      </c>
      <c r="E78" s="149">
        <f t="shared" si="3"/>
        <v>124.80000000000001</v>
      </c>
      <c r="F78" s="143">
        <v>178</v>
      </c>
      <c r="G78" s="148">
        <f t="shared" si="4"/>
        <v>178</v>
      </c>
      <c r="H78" s="131">
        <v>156</v>
      </c>
      <c r="I78" s="149">
        <f t="shared" si="5"/>
        <v>156</v>
      </c>
    </row>
    <row r="79" spans="1:9" x14ac:dyDescent="0.25">
      <c r="A79" s="132">
        <v>75</v>
      </c>
      <c r="B79" s="147">
        <f t="shared" si="0"/>
        <v>149.6</v>
      </c>
      <c r="C79" s="148">
        <f t="shared" si="1"/>
        <v>149.6</v>
      </c>
      <c r="D79" s="148">
        <f t="shared" si="2"/>
        <v>130.4</v>
      </c>
      <c r="E79" s="149">
        <f t="shared" si="3"/>
        <v>130.4</v>
      </c>
      <c r="F79" s="143">
        <v>187</v>
      </c>
      <c r="G79" s="148">
        <f t="shared" si="4"/>
        <v>187</v>
      </c>
      <c r="H79" s="131">
        <v>163</v>
      </c>
      <c r="I79" s="149">
        <f t="shared" si="5"/>
        <v>163</v>
      </c>
    </row>
    <row r="80" spans="1:9" x14ac:dyDescent="0.25">
      <c r="A80" s="132">
        <v>76</v>
      </c>
      <c r="B80" s="147">
        <f t="shared" si="0"/>
        <v>157.60000000000002</v>
      </c>
      <c r="C80" s="148">
        <f t="shared" si="1"/>
        <v>157.60000000000002</v>
      </c>
      <c r="D80" s="148">
        <f t="shared" si="2"/>
        <v>136.80000000000001</v>
      </c>
      <c r="E80" s="149">
        <f t="shared" si="3"/>
        <v>136.80000000000001</v>
      </c>
      <c r="F80" s="143">
        <v>197</v>
      </c>
      <c r="G80" s="148">
        <f t="shared" si="4"/>
        <v>197</v>
      </c>
      <c r="H80" s="131">
        <v>171</v>
      </c>
      <c r="I80" s="149">
        <f t="shared" si="5"/>
        <v>171</v>
      </c>
    </row>
    <row r="81" spans="1:9" x14ac:dyDescent="0.25">
      <c r="A81" s="132">
        <v>77</v>
      </c>
      <c r="B81" s="147">
        <f t="shared" si="0"/>
        <v>166.4</v>
      </c>
      <c r="C81" s="148">
        <f t="shared" si="1"/>
        <v>166.4</v>
      </c>
      <c r="D81" s="148">
        <f t="shared" si="2"/>
        <v>144</v>
      </c>
      <c r="E81" s="149">
        <f t="shared" si="3"/>
        <v>144</v>
      </c>
      <c r="F81" s="143">
        <v>208</v>
      </c>
      <c r="G81" s="148">
        <f t="shared" si="4"/>
        <v>208</v>
      </c>
      <c r="H81" s="131">
        <v>180</v>
      </c>
      <c r="I81" s="149">
        <f t="shared" si="5"/>
        <v>180</v>
      </c>
    </row>
    <row r="82" spans="1:9" x14ac:dyDescent="0.25">
      <c r="A82" s="132">
        <v>78</v>
      </c>
      <c r="B82" s="147">
        <f t="shared" si="0"/>
        <v>176</v>
      </c>
      <c r="C82" s="148">
        <f t="shared" si="1"/>
        <v>176</v>
      </c>
      <c r="D82" s="148">
        <f t="shared" si="2"/>
        <v>152</v>
      </c>
      <c r="E82" s="149">
        <f t="shared" si="3"/>
        <v>152</v>
      </c>
      <c r="F82" s="143">
        <v>220</v>
      </c>
      <c r="G82" s="148">
        <f t="shared" si="4"/>
        <v>220</v>
      </c>
      <c r="H82" s="131">
        <v>190</v>
      </c>
      <c r="I82" s="149">
        <f t="shared" si="5"/>
        <v>190</v>
      </c>
    </row>
    <row r="83" spans="1:9" x14ac:dyDescent="0.25">
      <c r="A83" s="132">
        <v>79</v>
      </c>
      <c r="B83" s="147">
        <f t="shared" si="0"/>
        <v>193.60000000000002</v>
      </c>
      <c r="C83" s="148">
        <f t="shared" si="1"/>
        <v>193.60000000000002</v>
      </c>
      <c r="D83" s="148">
        <f t="shared" si="2"/>
        <v>165.60000000000002</v>
      </c>
      <c r="E83" s="149">
        <f t="shared" si="3"/>
        <v>165.60000000000002</v>
      </c>
      <c r="F83" s="143">
        <v>242</v>
      </c>
      <c r="G83" s="148">
        <f t="shared" si="4"/>
        <v>242</v>
      </c>
      <c r="H83" s="131">
        <v>207</v>
      </c>
      <c r="I83" s="149">
        <f t="shared" si="5"/>
        <v>207</v>
      </c>
    </row>
    <row r="84" spans="1:9" x14ac:dyDescent="0.25">
      <c r="A84" s="132">
        <v>80</v>
      </c>
      <c r="B84" s="147">
        <f t="shared" si="0"/>
        <v>216</v>
      </c>
      <c r="C84" s="148">
        <f t="shared" si="1"/>
        <v>216</v>
      </c>
      <c r="D84" s="148">
        <f t="shared" si="2"/>
        <v>180</v>
      </c>
      <c r="E84" s="149">
        <f t="shared" si="3"/>
        <v>180</v>
      </c>
      <c r="F84" s="143">
        <v>270</v>
      </c>
      <c r="G84" s="148">
        <f t="shared" si="4"/>
        <v>270</v>
      </c>
      <c r="H84" s="131">
        <v>225</v>
      </c>
      <c r="I84" s="149">
        <f t="shared" si="5"/>
        <v>225</v>
      </c>
    </row>
    <row r="85" spans="1:9" x14ac:dyDescent="0.25">
      <c r="A85" s="132">
        <v>81</v>
      </c>
      <c r="B85" s="145" t="s">
        <v>35</v>
      </c>
      <c r="C85" s="133" t="s">
        <v>35</v>
      </c>
      <c r="D85" s="133" t="s">
        <v>35</v>
      </c>
      <c r="E85" s="146" t="s">
        <v>35</v>
      </c>
      <c r="F85" s="145" t="s">
        <v>35</v>
      </c>
      <c r="G85" s="133" t="s">
        <v>35</v>
      </c>
      <c r="H85" s="133" t="s">
        <v>35</v>
      </c>
      <c r="I85" s="146" t="s">
        <v>35</v>
      </c>
    </row>
    <row r="86" spans="1:9" x14ac:dyDescent="0.25">
      <c r="A86" s="132">
        <v>82</v>
      </c>
      <c r="B86" s="145" t="s">
        <v>35</v>
      </c>
      <c r="C86" s="133" t="s">
        <v>35</v>
      </c>
      <c r="D86" s="133" t="s">
        <v>35</v>
      </c>
      <c r="E86" s="146" t="s">
        <v>35</v>
      </c>
      <c r="F86" s="145" t="s">
        <v>35</v>
      </c>
      <c r="G86" s="133" t="s">
        <v>35</v>
      </c>
      <c r="H86" s="133" t="s">
        <v>35</v>
      </c>
      <c r="I86" s="146" t="s">
        <v>35</v>
      </c>
    </row>
    <row r="87" spans="1:9" x14ac:dyDescent="0.25">
      <c r="A87" s="132">
        <v>83</v>
      </c>
      <c r="B87" s="145" t="s">
        <v>35</v>
      </c>
      <c r="C87" s="133" t="s">
        <v>35</v>
      </c>
      <c r="D87" s="133" t="s">
        <v>35</v>
      </c>
      <c r="E87" s="146" t="s">
        <v>35</v>
      </c>
      <c r="F87" s="145" t="s">
        <v>35</v>
      </c>
      <c r="G87" s="133" t="s">
        <v>35</v>
      </c>
      <c r="H87" s="133" t="s">
        <v>35</v>
      </c>
      <c r="I87" s="146" t="s">
        <v>35</v>
      </c>
    </row>
    <row r="88" spans="1:9" x14ac:dyDescent="0.25">
      <c r="A88" s="132">
        <v>84</v>
      </c>
      <c r="B88" s="145" t="s">
        <v>35</v>
      </c>
      <c r="C88" s="133" t="s">
        <v>35</v>
      </c>
      <c r="D88" s="133" t="s">
        <v>35</v>
      </c>
      <c r="E88" s="146" t="s">
        <v>35</v>
      </c>
      <c r="F88" s="145" t="s">
        <v>35</v>
      </c>
      <c r="G88" s="133" t="s">
        <v>35</v>
      </c>
      <c r="H88" s="133" t="s">
        <v>35</v>
      </c>
      <c r="I88" s="146" t="s">
        <v>35</v>
      </c>
    </row>
    <row r="89" spans="1:9" x14ac:dyDescent="0.25">
      <c r="A89" s="132">
        <v>85</v>
      </c>
      <c r="B89" s="145" t="s">
        <v>35</v>
      </c>
      <c r="C89" s="133" t="s">
        <v>35</v>
      </c>
      <c r="D89" s="133" t="s">
        <v>35</v>
      </c>
      <c r="E89" s="146" t="s">
        <v>35</v>
      </c>
      <c r="F89" s="145" t="s">
        <v>35</v>
      </c>
      <c r="G89" s="133" t="s">
        <v>35</v>
      </c>
      <c r="H89" s="133" t="s">
        <v>35</v>
      </c>
      <c r="I89" s="146" t="s">
        <v>35</v>
      </c>
    </row>
    <row r="90" spans="1:9" x14ac:dyDescent="0.25">
      <c r="A90" s="132">
        <v>86</v>
      </c>
      <c r="B90" s="145" t="s">
        <v>35</v>
      </c>
      <c r="C90" s="133" t="s">
        <v>35</v>
      </c>
      <c r="D90" s="133" t="s">
        <v>35</v>
      </c>
      <c r="E90" s="146" t="s">
        <v>35</v>
      </c>
      <c r="F90" s="145" t="s">
        <v>35</v>
      </c>
      <c r="G90" s="133" t="s">
        <v>35</v>
      </c>
      <c r="H90" s="133" t="s">
        <v>35</v>
      </c>
      <c r="I90" s="146" t="s">
        <v>35</v>
      </c>
    </row>
    <row r="91" spans="1:9" x14ac:dyDescent="0.25">
      <c r="A91" s="132">
        <v>87</v>
      </c>
      <c r="B91" s="145" t="s">
        <v>35</v>
      </c>
      <c r="C91" s="133" t="s">
        <v>35</v>
      </c>
      <c r="D91" s="133" t="s">
        <v>35</v>
      </c>
      <c r="E91" s="146" t="s">
        <v>35</v>
      </c>
      <c r="F91" s="145" t="s">
        <v>35</v>
      </c>
      <c r="G91" s="133" t="s">
        <v>35</v>
      </c>
      <c r="H91" s="133" t="s">
        <v>35</v>
      </c>
      <c r="I91" s="146" t="s">
        <v>35</v>
      </c>
    </row>
    <row r="92" spans="1:9" x14ac:dyDescent="0.25">
      <c r="A92" s="132">
        <v>88</v>
      </c>
      <c r="B92" s="145" t="s">
        <v>35</v>
      </c>
      <c r="C92" s="133" t="s">
        <v>35</v>
      </c>
      <c r="D92" s="133" t="s">
        <v>35</v>
      </c>
      <c r="E92" s="146" t="s">
        <v>35</v>
      </c>
      <c r="F92" s="145" t="s">
        <v>35</v>
      </c>
      <c r="G92" s="133" t="s">
        <v>35</v>
      </c>
      <c r="H92" s="133" t="s">
        <v>35</v>
      </c>
      <c r="I92" s="146" t="s">
        <v>35</v>
      </c>
    </row>
    <row r="93" spans="1:9" x14ac:dyDescent="0.25">
      <c r="A93" s="132">
        <v>89</v>
      </c>
      <c r="B93" s="145" t="s">
        <v>35</v>
      </c>
      <c r="C93" s="133" t="s">
        <v>35</v>
      </c>
      <c r="D93" s="133" t="s">
        <v>35</v>
      </c>
      <c r="E93" s="146" t="s">
        <v>35</v>
      </c>
      <c r="F93" s="145" t="s">
        <v>35</v>
      </c>
      <c r="G93" s="133" t="s">
        <v>35</v>
      </c>
      <c r="H93" s="133" t="s">
        <v>35</v>
      </c>
      <c r="I93" s="146" t="s">
        <v>35</v>
      </c>
    </row>
    <row r="94" spans="1:9" x14ac:dyDescent="0.25">
      <c r="A94" s="132">
        <v>90</v>
      </c>
      <c r="B94" s="145" t="s">
        <v>35</v>
      </c>
      <c r="C94" s="133" t="s">
        <v>35</v>
      </c>
      <c r="D94" s="133" t="s">
        <v>35</v>
      </c>
      <c r="E94" s="146" t="s">
        <v>35</v>
      </c>
      <c r="F94" s="145" t="s">
        <v>35</v>
      </c>
      <c r="G94" s="133" t="s">
        <v>35</v>
      </c>
      <c r="H94" s="133" t="s">
        <v>35</v>
      </c>
      <c r="I94" s="146" t="s">
        <v>35</v>
      </c>
    </row>
    <row r="95" spans="1:9" x14ac:dyDescent="0.25">
      <c r="A95" s="132">
        <v>91</v>
      </c>
      <c r="B95" s="145" t="s">
        <v>35</v>
      </c>
      <c r="C95" s="133" t="s">
        <v>35</v>
      </c>
      <c r="D95" s="133" t="s">
        <v>35</v>
      </c>
      <c r="E95" s="146" t="s">
        <v>35</v>
      </c>
      <c r="F95" s="145" t="s">
        <v>35</v>
      </c>
      <c r="G95" s="133" t="s">
        <v>35</v>
      </c>
      <c r="H95" s="133" t="s">
        <v>35</v>
      </c>
      <c r="I95" s="146" t="s">
        <v>35</v>
      </c>
    </row>
    <row r="96" spans="1:9" x14ac:dyDescent="0.25">
      <c r="A96" s="132">
        <v>92</v>
      </c>
      <c r="B96" s="145" t="s">
        <v>35</v>
      </c>
      <c r="C96" s="133" t="s">
        <v>35</v>
      </c>
      <c r="D96" s="133" t="s">
        <v>35</v>
      </c>
      <c r="E96" s="146" t="s">
        <v>35</v>
      </c>
      <c r="F96" s="145" t="s">
        <v>35</v>
      </c>
      <c r="G96" s="133" t="s">
        <v>35</v>
      </c>
      <c r="H96" s="133" t="s">
        <v>35</v>
      </c>
      <c r="I96" s="146" t="s">
        <v>35</v>
      </c>
    </row>
    <row r="97" spans="1:9" x14ac:dyDescent="0.25">
      <c r="A97" s="132">
        <v>93</v>
      </c>
      <c r="B97" s="145" t="s">
        <v>35</v>
      </c>
      <c r="C97" s="133" t="s">
        <v>35</v>
      </c>
      <c r="D97" s="133" t="s">
        <v>35</v>
      </c>
      <c r="E97" s="146" t="s">
        <v>35</v>
      </c>
      <c r="F97" s="145" t="s">
        <v>35</v>
      </c>
      <c r="G97" s="133" t="s">
        <v>35</v>
      </c>
      <c r="H97" s="133" t="s">
        <v>35</v>
      </c>
      <c r="I97" s="146" t="s">
        <v>35</v>
      </c>
    </row>
    <row r="98" spans="1:9" x14ac:dyDescent="0.25">
      <c r="A98" s="132">
        <v>94</v>
      </c>
      <c r="B98" s="145" t="s">
        <v>35</v>
      </c>
      <c r="C98" s="133" t="s">
        <v>35</v>
      </c>
      <c r="D98" s="133" t="s">
        <v>35</v>
      </c>
      <c r="E98" s="146" t="s">
        <v>35</v>
      </c>
      <c r="F98" s="145" t="s">
        <v>35</v>
      </c>
      <c r="G98" s="133" t="s">
        <v>35</v>
      </c>
      <c r="H98" s="133" t="s">
        <v>35</v>
      </c>
      <c r="I98" s="146" t="s">
        <v>35</v>
      </c>
    </row>
    <row r="99" spans="1:9" x14ac:dyDescent="0.25">
      <c r="A99" s="132">
        <v>95</v>
      </c>
      <c r="B99" s="145" t="s">
        <v>35</v>
      </c>
      <c r="C99" s="133" t="s">
        <v>35</v>
      </c>
      <c r="D99" s="133" t="s">
        <v>35</v>
      </c>
      <c r="E99" s="146" t="s">
        <v>35</v>
      </c>
      <c r="F99" s="145" t="s">
        <v>35</v>
      </c>
      <c r="G99" s="133" t="s">
        <v>35</v>
      </c>
      <c r="H99" s="133" t="s">
        <v>35</v>
      </c>
      <c r="I99" s="146" t="s">
        <v>35</v>
      </c>
    </row>
    <row r="100" spans="1:9" x14ac:dyDescent="0.25">
      <c r="A100" s="132">
        <v>96</v>
      </c>
      <c r="B100" s="145" t="s">
        <v>35</v>
      </c>
      <c r="C100" s="133" t="s">
        <v>35</v>
      </c>
      <c r="D100" s="133" t="s">
        <v>35</v>
      </c>
      <c r="E100" s="146" t="s">
        <v>35</v>
      </c>
      <c r="F100" s="145" t="s">
        <v>35</v>
      </c>
      <c r="G100" s="133" t="s">
        <v>35</v>
      </c>
      <c r="H100" s="133" t="s">
        <v>35</v>
      </c>
      <c r="I100" s="146" t="s">
        <v>35</v>
      </c>
    </row>
    <row r="101" spans="1:9" x14ac:dyDescent="0.25">
      <c r="A101" s="132">
        <v>97</v>
      </c>
      <c r="B101" s="145" t="s">
        <v>35</v>
      </c>
      <c r="C101" s="133" t="s">
        <v>35</v>
      </c>
      <c r="D101" s="133" t="s">
        <v>35</v>
      </c>
      <c r="E101" s="146" t="s">
        <v>35</v>
      </c>
      <c r="F101" s="145" t="s">
        <v>35</v>
      </c>
      <c r="G101" s="133" t="s">
        <v>35</v>
      </c>
      <c r="H101" s="133" t="s">
        <v>35</v>
      </c>
      <c r="I101" s="146" t="s">
        <v>35</v>
      </c>
    </row>
    <row r="102" spans="1:9" x14ac:dyDescent="0.25">
      <c r="A102" s="132">
        <v>98</v>
      </c>
      <c r="B102" s="145" t="s">
        <v>35</v>
      </c>
      <c r="C102" s="133" t="s">
        <v>35</v>
      </c>
      <c r="D102" s="133" t="s">
        <v>35</v>
      </c>
      <c r="E102" s="146" t="s">
        <v>35</v>
      </c>
      <c r="F102" s="145" t="s">
        <v>35</v>
      </c>
      <c r="G102" s="133" t="s">
        <v>35</v>
      </c>
      <c r="H102" s="133" t="s">
        <v>35</v>
      </c>
      <c r="I102" s="146" t="s">
        <v>35</v>
      </c>
    </row>
    <row r="103" spans="1:9" x14ac:dyDescent="0.25">
      <c r="A103" s="132">
        <v>99</v>
      </c>
      <c r="B103" s="150" t="s">
        <v>35</v>
      </c>
      <c r="C103" s="151" t="s">
        <v>35</v>
      </c>
      <c r="D103" s="151" t="s">
        <v>35</v>
      </c>
      <c r="E103" s="152" t="s">
        <v>35</v>
      </c>
      <c r="F103" s="150" t="s">
        <v>35</v>
      </c>
      <c r="G103" s="151" t="s">
        <v>35</v>
      </c>
      <c r="H103" s="151" t="s">
        <v>35</v>
      </c>
      <c r="I103" s="152" t="s">
        <v>35</v>
      </c>
    </row>
  </sheetData>
  <mergeCells count="6">
    <mergeCell ref="B1:E1"/>
    <mergeCell ref="F1:I1"/>
    <mergeCell ref="B2:C2"/>
    <mergeCell ref="D2:E2"/>
    <mergeCell ref="F2:G2"/>
    <mergeCell ref="H2:I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61" zoomScaleNormal="100" workbookViewId="0">
      <selection activeCell="M79" sqref="M79"/>
    </sheetView>
  </sheetViews>
  <sheetFormatPr defaultRowHeight="15" x14ac:dyDescent="0.25"/>
  <cols>
    <col min="1" max="14" width="8.28515625"/>
    <col min="15" max="256" width="16.28515625"/>
    <col min="257" max="1025" width="11.5703125"/>
  </cols>
  <sheetData>
    <row r="1" spans="1:14" x14ac:dyDescent="0.25">
      <c r="A1" s="130"/>
      <c r="B1" s="287" t="s">
        <v>1386</v>
      </c>
      <c r="C1" s="287"/>
      <c r="D1" s="287"/>
      <c r="E1" s="287"/>
      <c r="F1" s="287" t="s">
        <v>1387</v>
      </c>
      <c r="G1" s="287"/>
      <c r="H1" s="287"/>
      <c r="I1" s="287"/>
      <c r="J1" s="287" t="s">
        <v>1378</v>
      </c>
      <c r="K1" s="287"/>
      <c r="L1" s="287"/>
      <c r="M1" s="287"/>
      <c r="N1" s="132" t="s">
        <v>1382</v>
      </c>
    </row>
    <row r="2" spans="1:14" x14ac:dyDescent="0.25">
      <c r="A2" s="132" t="s">
        <v>25</v>
      </c>
      <c r="B2" s="287" t="s">
        <v>1379</v>
      </c>
      <c r="C2" s="287"/>
      <c r="D2" s="287" t="s">
        <v>1380</v>
      </c>
      <c r="E2" s="287"/>
      <c r="F2" s="287" t="s">
        <v>1379</v>
      </c>
      <c r="G2" s="287"/>
      <c r="H2" s="287" t="s">
        <v>1380</v>
      </c>
      <c r="I2" s="287"/>
      <c r="J2" s="287" t="s">
        <v>1379</v>
      </c>
      <c r="K2" s="287"/>
      <c r="L2" s="287" t="s">
        <v>1380</v>
      </c>
      <c r="M2" s="287"/>
      <c r="N2" s="130"/>
    </row>
    <row r="3" spans="1:14" x14ac:dyDescent="0.25">
      <c r="A3" s="130"/>
      <c r="B3" s="131" t="s">
        <v>1101</v>
      </c>
      <c r="C3" s="131" t="s">
        <v>1381</v>
      </c>
      <c r="D3" s="131" t="s">
        <v>1101</v>
      </c>
      <c r="E3" s="131" t="s">
        <v>1381</v>
      </c>
      <c r="F3" s="131" t="s">
        <v>1101</v>
      </c>
      <c r="G3" s="131" t="s">
        <v>1381</v>
      </c>
      <c r="H3" s="131" t="s">
        <v>1101</v>
      </c>
      <c r="I3" s="131" t="s">
        <v>1381</v>
      </c>
      <c r="J3" s="131" t="s">
        <v>1101</v>
      </c>
      <c r="K3" s="131" t="s">
        <v>1381</v>
      </c>
      <c r="L3" s="131" t="s">
        <v>1101</v>
      </c>
      <c r="M3" s="131" t="s">
        <v>1381</v>
      </c>
      <c r="N3" s="130"/>
    </row>
    <row r="4" spans="1:14" x14ac:dyDescent="0.25">
      <c r="A4" s="132">
        <v>0</v>
      </c>
      <c r="B4" s="133" t="s">
        <v>35</v>
      </c>
      <c r="C4" s="133" t="s">
        <v>35</v>
      </c>
      <c r="D4" s="133" t="s">
        <v>35</v>
      </c>
      <c r="E4" s="133" t="s">
        <v>35</v>
      </c>
      <c r="F4" s="133" t="s">
        <v>35</v>
      </c>
      <c r="G4" s="133" t="s">
        <v>35</v>
      </c>
      <c r="H4" s="133" t="s">
        <v>35</v>
      </c>
      <c r="I4" s="133" t="s">
        <v>35</v>
      </c>
      <c r="J4" s="133" t="s">
        <v>35</v>
      </c>
      <c r="K4" s="133" t="s">
        <v>35</v>
      </c>
      <c r="L4" s="133" t="s">
        <v>35</v>
      </c>
      <c r="M4" s="133" t="s">
        <v>35</v>
      </c>
      <c r="N4" s="133" t="s">
        <v>35</v>
      </c>
    </row>
    <row r="5" spans="1:14" x14ac:dyDescent="0.25">
      <c r="A5" s="132">
        <v>1</v>
      </c>
      <c r="B5" s="133" t="s">
        <v>35</v>
      </c>
      <c r="C5" s="133" t="s">
        <v>35</v>
      </c>
      <c r="D5" s="133" t="s">
        <v>35</v>
      </c>
      <c r="E5" s="133" t="s">
        <v>35</v>
      </c>
      <c r="F5" s="133" t="s">
        <v>35</v>
      </c>
      <c r="G5" s="133" t="s">
        <v>35</v>
      </c>
      <c r="H5" s="133" t="s">
        <v>35</v>
      </c>
      <c r="I5" s="133" t="s">
        <v>35</v>
      </c>
      <c r="J5" s="133" t="s">
        <v>35</v>
      </c>
      <c r="K5" s="133" t="s">
        <v>35</v>
      </c>
      <c r="L5" s="133" t="s">
        <v>35</v>
      </c>
      <c r="M5" s="133" t="s">
        <v>35</v>
      </c>
      <c r="N5" s="133" t="s">
        <v>35</v>
      </c>
    </row>
    <row r="6" spans="1:14" x14ac:dyDescent="0.25">
      <c r="A6" s="132">
        <v>2</v>
      </c>
      <c r="B6" s="133" t="s">
        <v>35</v>
      </c>
      <c r="C6" s="133" t="s">
        <v>35</v>
      </c>
      <c r="D6" s="133" t="s">
        <v>35</v>
      </c>
      <c r="E6" s="133" t="s">
        <v>35</v>
      </c>
      <c r="F6" s="133" t="s">
        <v>35</v>
      </c>
      <c r="G6" s="133" t="s">
        <v>35</v>
      </c>
      <c r="H6" s="133" t="s">
        <v>35</v>
      </c>
      <c r="I6" s="133" t="s">
        <v>35</v>
      </c>
      <c r="J6" s="133" t="s">
        <v>35</v>
      </c>
      <c r="K6" s="133" t="s">
        <v>35</v>
      </c>
      <c r="L6" s="133" t="s">
        <v>35</v>
      </c>
      <c r="M6" s="133" t="s">
        <v>35</v>
      </c>
      <c r="N6" s="133" t="s">
        <v>35</v>
      </c>
    </row>
    <row r="7" spans="1:14" x14ac:dyDescent="0.25">
      <c r="A7" s="132">
        <v>3</v>
      </c>
      <c r="B7" s="133" t="s">
        <v>35</v>
      </c>
      <c r="C7" s="133" t="s">
        <v>35</v>
      </c>
      <c r="D7" s="133" t="s">
        <v>35</v>
      </c>
      <c r="E7" s="133" t="s">
        <v>35</v>
      </c>
      <c r="F7" s="133" t="s">
        <v>35</v>
      </c>
      <c r="G7" s="133" t="s">
        <v>35</v>
      </c>
      <c r="H7" s="133" t="s">
        <v>35</v>
      </c>
      <c r="I7" s="133" t="s">
        <v>35</v>
      </c>
      <c r="J7" s="133" t="s">
        <v>35</v>
      </c>
      <c r="K7" s="133" t="s">
        <v>35</v>
      </c>
      <c r="L7" s="133" t="s">
        <v>35</v>
      </c>
      <c r="M7" s="133" t="s">
        <v>35</v>
      </c>
      <c r="N7" s="133" t="s">
        <v>35</v>
      </c>
    </row>
    <row r="8" spans="1:14" x14ac:dyDescent="0.25">
      <c r="A8" s="132">
        <v>4</v>
      </c>
      <c r="B8" s="133" t="s">
        <v>35</v>
      </c>
      <c r="C8" s="133" t="s">
        <v>35</v>
      </c>
      <c r="D8" s="133" t="s">
        <v>35</v>
      </c>
      <c r="E8" s="133" t="s">
        <v>35</v>
      </c>
      <c r="F8" s="133" t="s">
        <v>35</v>
      </c>
      <c r="G8" s="133" t="s">
        <v>35</v>
      </c>
      <c r="H8" s="133" t="s">
        <v>35</v>
      </c>
      <c r="I8" s="133" t="s">
        <v>35</v>
      </c>
      <c r="J8" s="133" t="s">
        <v>35</v>
      </c>
      <c r="K8" s="133" t="s">
        <v>35</v>
      </c>
      <c r="L8" s="133" t="s">
        <v>35</v>
      </c>
      <c r="M8" s="133" t="s">
        <v>35</v>
      </c>
      <c r="N8" s="133" t="s">
        <v>35</v>
      </c>
    </row>
    <row r="9" spans="1:14" x14ac:dyDescent="0.25">
      <c r="A9" s="132">
        <v>5</v>
      </c>
      <c r="B9" s="133" t="s">
        <v>35</v>
      </c>
      <c r="C9" s="133" t="s">
        <v>35</v>
      </c>
      <c r="D9" s="133" t="s">
        <v>35</v>
      </c>
      <c r="E9" s="133" t="s">
        <v>35</v>
      </c>
      <c r="F9" s="133" t="s">
        <v>35</v>
      </c>
      <c r="G9" s="133" t="s">
        <v>35</v>
      </c>
      <c r="H9" s="133" t="s">
        <v>35</v>
      </c>
      <c r="I9" s="133" t="s">
        <v>35</v>
      </c>
      <c r="J9" s="133" t="s">
        <v>35</v>
      </c>
      <c r="K9" s="133" t="s">
        <v>35</v>
      </c>
      <c r="L9" s="133" t="s">
        <v>35</v>
      </c>
      <c r="M9" s="133" t="s">
        <v>35</v>
      </c>
      <c r="N9" s="133" t="s">
        <v>35</v>
      </c>
    </row>
    <row r="10" spans="1:14" x14ac:dyDescent="0.25">
      <c r="A10" s="132">
        <v>6</v>
      </c>
      <c r="B10" s="133" t="s">
        <v>35</v>
      </c>
      <c r="C10" s="133" t="s">
        <v>35</v>
      </c>
      <c r="D10" s="133" t="s">
        <v>35</v>
      </c>
      <c r="E10" s="133" t="s">
        <v>35</v>
      </c>
      <c r="F10" s="133" t="s">
        <v>35</v>
      </c>
      <c r="G10" s="133" t="s">
        <v>35</v>
      </c>
      <c r="H10" s="133" t="s">
        <v>35</v>
      </c>
      <c r="I10" s="133" t="s">
        <v>35</v>
      </c>
      <c r="J10" s="133" t="s">
        <v>35</v>
      </c>
      <c r="K10" s="133" t="s">
        <v>35</v>
      </c>
      <c r="L10" s="133" t="s">
        <v>35</v>
      </c>
      <c r="M10" s="133" t="s">
        <v>35</v>
      </c>
      <c r="N10" s="133" t="s">
        <v>35</v>
      </c>
    </row>
    <row r="11" spans="1:14" x14ac:dyDescent="0.25">
      <c r="A11" s="132">
        <v>7</v>
      </c>
      <c r="B11" s="133" t="s">
        <v>35</v>
      </c>
      <c r="C11" s="133" t="s">
        <v>35</v>
      </c>
      <c r="D11" s="133" t="s">
        <v>35</v>
      </c>
      <c r="E11" s="133" t="s">
        <v>35</v>
      </c>
      <c r="F11" s="133" t="s">
        <v>35</v>
      </c>
      <c r="G11" s="133" t="s">
        <v>35</v>
      </c>
      <c r="H11" s="133" t="s">
        <v>35</v>
      </c>
      <c r="I11" s="133" t="s">
        <v>35</v>
      </c>
      <c r="J11" s="133" t="s">
        <v>35</v>
      </c>
      <c r="K11" s="133" t="s">
        <v>35</v>
      </c>
      <c r="L11" s="133" t="s">
        <v>35</v>
      </c>
      <c r="M11" s="133" t="s">
        <v>35</v>
      </c>
      <c r="N11" s="133" t="s">
        <v>35</v>
      </c>
    </row>
    <row r="12" spans="1:14" x14ac:dyDescent="0.25">
      <c r="A12" s="132">
        <v>8</v>
      </c>
      <c r="B12" s="133" t="s">
        <v>35</v>
      </c>
      <c r="C12" s="133" t="s">
        <v>35</v>
      </c>
      <c r="D12" s="133" t="s">
        <v>35</v>
      </c>
      <c r="E12" s="133" t="s">
        <v>35</v>
      </c>
      <c r="F12" s="133" t="s">
        <v>35</v>
      </c>
      <c r="G12" s="133" t="s">
        <v>35</v>
      </c>
      <c r="H12" s="133" t="s">
        <v>35</v>
      </c>
      <c r="I12" s="133" t="s">
        <v>35</v>
      </c>
      <c r="J12" s="133" t="s">
        <v>35</v>
      </c>
      <c r="K12" s="133" t="s">
        <v>35</v>
      </c>
      <c r="L12" s="133" t="s">
        <v>35</v>
      </c>
      <c r="M12" s="133" t="s">
        <v>35</v>
      </c>
      <c r="N12" s="133" t="s">
        <v>35</v>
      </c>
    </row>
    <row r="13" spans="1:14" x14ac:dyDescent="0.25">
      <c r="A13" s="132">
        <v>9</v>
      </c>
      <c r="B13" s="133" t="s">
        <v>35</v>
      </c>
      <c r="C13" s="133" t="s">
        <v>35</v>
      </c>
      <c r="D13" s="133" t="s">
        <v>35</v>
      </c>
      <c r="E13" s="133" t="s">
        <v>35</v>
      </c>
      <c r="F13" s="133" t="s">
        <v>35</v>
      </c>
      <c r="G13" s="133" t="s">
        <v>35</v>
      </c>
      <c r="H13" s="133" t="s">
        <v>35</v>
      </c>
      <c r="I13" s="133" t="s">
        <v>35</v>
      </c>
      <c r="J13" s="133" t="s">
        <v>35</v>
      </c>
      <c r="K13" s="133" t="s">
        <v>35</v>
      </c>
      <c r="L13" s="133" t="s">
        <v>35</v>
      </c>
      <c r="M13" s="133" t="s">
        <v>35</v>
      </c>
      <c r="N13" s="133" t="s">
        <v>35</v>
      </c>
    </row>
    <row r="14" spans="1:14" x14ac:dyDescent="0.25">
      <c r="A14" s="132">
        <v>10</v>
      </c>
      <c r="B14" s="133" t="s">
        <v>35</v>
      </c>
      <c r="C14" s="133" t="s">
        <v>35</v>
      </c>
      <c r="D14" s="133" t="s">
        <v>35</v>
      </c>
      <c r="E14" s="133" t="s">
        <v>35</v>
      </c>
      <c r="F14" s="133" t="s">
        <v>35</v>
      </c>
      <c r="G14" s="133" t="s">
        <v>35</v>
      </c>
      <c r="H14" s="133" t="s">
        <v>35</v>
      </c>
      <c r="I14" s="133" t="s">
        <v>35</v>
      </c>
      <c r="J14" s="133" t="s">
        <v>35</v>
      </c>
      <c r="K14" s="133" t="s">
        <v>35</v>
      </c>
      <c r="L14" s="133" t="s">
        <v>35</v>
      </c>
      <c r="M14" s="133" t="s">
        <v>35</v>
      </c>
      <c r="N14" s="133" t="s">
        <v>35</v>
      </c>
    </row>
    <row r="15" spans="1:14" x14ac:dyDescent="0.25">
      <c r="A15" s="132">
        <v>11</v>
      </c>
      <c r="B15" s="133" t="s">
        <v>35</v>
      </c>
      <c r="C15" s="133" t="s">
        <v>35</v>
      </c>
      <c r="D15" s="133" t="s">
        <v>35</v>
      </c>
      <c r="E15" s="133" t="s">
        <v>35</v>
      </c>
      <c r="F15" s="133" t="s">
        <v>35</v>
      </c>
      <c r="G15" s="133" t="s">
        <v>35</v>
      </c>
      <c r="H15" s="133" t="s">
        <v>35</v>
      </c>
      <c r="I15" s="133" t="s">
        <v>35</v>
      </c>
      <c r="J15" s="133" t="s">
        <v>35</v>
      </c>
      <c r="K15" s="133" t="s">
        <v>35</v>
      </c>
      <c r="L15" s="133" t="s">
        <v>35</v>
      </c>
      <c r="M15" s="133" t="s">
        <v>35</v>
      </c>
      <c r="N15" s="133" t="s">
        <v>35</v>
      </c>
    </row>
    <row r="16" spans="1:14" x14ac:dyDescent="0.25">
      <c r="A16" s="132">
        <v>12</v>
      </c>
      <c r="B16" s="133" t="s">
        <v>35</v>
      </c>
      <c r="C16" s="133" t="s">
        <v>35</v>
      </c>
      <c r="D16" s="133" t="s">
        <v>35</v>
      </c>
      <c r="E16" s="133" t="s">
        <v>35</v>
      </c>
      <c r="F16" s="133" t="s">
        <v>35</v>
      </c>
      <c r="G16" s="133" t="s">
        <v>35</v>
      </c>
      <c r="H16" s="133" t="s">
        <v>35</v>
      </c>
      <c r="I16" s="133" t="s">
        <v>35</v>
      </c>
      <c r="J16" s="133" t="s">
        <v>35</v>
      </c>
      <c r="K16" s="133" t="s">
        <v>35</v>
      </c>
      <c r="L16" s="133" t="s">
        <v>35</v>
      </c>
      <c r="M16" s="133" t="s">
        <v>35</v>
      </c>
      <c r="N16" s="133" t="s">
        <v>35</v>
      </c>
    </row>
    <row r="17" spans="1:14" x14ac:dyDescent="0.25">
      <c r="A17" s="132">
        <v>13</v>
      </c>
      <c r="B17" s="133" t="s">
        <v>35</v>
      </c>
      <c r="C17" s="133" t="s">
        <v>35</v>
      </c>
      <c r="D17" s="133" t="s">
        <v>35</v>
      </c>
      <c r="E17" s="133" t="s">
        <v>35</v>
      </c>
      <c r="F17" s="133" t="s">
        <v>35</v>
      </c>
      <c r="G17" s="133" t="s">
        <v>35</v>
      </c>
      <c r="H17" s="133" t="s">
        <v>35</v>
      </c>
      <c r="I17" s="133" t="s">
        <v>35</v>
      </c>
      <c r="J17" s="133" t="s">
        <v>35</v>
      </c>
      <c r="K17" s="133" t="s">
        <v>35</v>
      </c>
      <c r="L17" s="133" t="s">
        <v>35</v>
      </c>
      <c r="M17" s="133" t="s">
        <v>35</v>
      </c>
      <c r="N17" s="133" t="s">
        <v>35</v>
      </c>
    </row>
    <row r="18" spans="1:14" x14ac:dyDescent="0.25">
      <c r="A18" s="132">
        <v>14</v>
      </c>
      <c r="B18" s="133" t="s">
        <v>35</v>
      </c>
      <c r="C18" s="133" t="s">
        <v>35</v>
      </c>
      <c r="D18" s="133" t="s">
        <v>35</v>
      </c>
      <c r="E18" s="133" t="s">
        <v>35</v>
      </c>
      <c r="F18" s="133" t="s">
        <v>35</v>
      </c>
      <c r="G18" s="133" t="s">
        <v>35</v>
      </c>
      <c r="H18" s="133" t="s">
        <v>35</v>
      </c>
      <c r="I18" s="133" t="s">
        <v>35</v>
      </c>
      <c r="J18" s="133" t="s">
        <v>35</v>
      </c>
      <c r="K18" s="133" t="s">
        <v>35</v>
      </c>
      <c r="L18" s="133" t="s">
        <v>35</v>
      </c>
      <c r="M18" s="133" t="s">
        <v>35</v>
      </c>
      <c r="N18" s="133" t="s">
        <v>35</v>
      </c>
    </row>
    <row r="19" spans="1:14" x14ac:dyDescent="0.25">
      <c r="A19" s="132">
        <v>15</v>
      </c>
      <c r="B19" s="133" t="s">
        <v>35</v>
      </c>
      <c r="C19" s="133" t="s">
        <v>35</v>
      </c>
      <c r="D19" s="133" t="s">
        <v>35</v>
      </c>
      <c r="E19" s="133" t="s">
        <v>35</v>
      </c>
      <c r="F19" s="133" t="s">
        <v>35</v>
      </c>
      <c r="G19" s="133" t="s">
        <v>35</v>
      </c>
      <c r="H19" s="133" t="s">
        <v>35</v>
      </c>
      <c r="I19" s="133" t="s">
        <v>35</v>
      </c>
      <c r="J19" s="133" t="s">
        <v>35</v>
      </c>
      <c r="K19" s="133" t="s">
        <v>35</v>
      </c>
      <c r="L19" s="133" t="s">
        <v>35</v>
      </c>
      <c r="M19" s="133" t="s">
        <v>35</v>
      </c>
      <c r="N19" s="133" t="s">
        <v>35</v>
      </c>
    </row>
    <row r="20" spans="1:14" x14ac:dyDescent="0.25">
      <c r="A20" s="132">
        <v>16</v>
      </c>
      <c r="B20" s="133" t="s">
        <v>35</v>
      </c>
      <c r="C20" s="133" t="s">
        <v>35</v>
      </c>
      <c r="D20" s="133" t="s">
        <v>35</v>
      </c>
      <c r="E20" s="133" t="s">
        <v>35</v>
      </c>
      <c r="F20" s="133" t="s">
        <v>35</v>
      </c>
      <c r="G20" s="133" t="s">
        <v>35</v>
      </c>
      <c r="H20" s="133" t="s">
        <v>35</v>
      </c>
      <c r="I20" s="133" t="s">
        <v>35</v>
      </c>
      <c r="J20" s="133" t="s">
        <v>35</v>
      </c>
      <c r="K20" s="133" t="s">
        <v>35</v>
      </c>
      <c r="L20" s="133" t="s">
        <v>35</v>
      </c>
      <c r="M20" s="133" t="s">
        <v>35</v>
      </c>
      <c r="N20" s="133" t="s">
        <v>35</v>
      </c>
    </row>
    <row r="21" spans="1:14" x14ac:dyDescent="0.25">
      <c r="A21" s="132">
        <v>17</v>
      </c>
      <c r="B21" s="133" t="s">
        <v>35</v>
      </c>
      <c r="C21" s="133" t="s">
        <v>35</v>
      </c>
      <c r="D21" s="133" t="s">
        <v>35</v>
      </c>
      <c r="E21" s="133" t="s">
        <v>35</v>
      </c>
      <c r="F21" s="133" t="s">
        <v>35</v>
      </c>
      <c r="G21" s="133" t="s">
        <v>35</v>
      </c>
      <c r="H21" s="133" t="s">
        <v>35</v>
      </c>
      <c r="I21" s="133" t="s">
        <v>35</v>
      </c>
      <c r="J21" s="133" t="s">
        <v>35</v>
      </c>
      <c r="K21" s="133" t="s">
        <v>35</v>
      </c>
      <c r="L21" s="133" t="s">
        <v>35</v>
      </c>
      <c r="M21" s="133" t="s">
        <v>35</v>
      </c>
      <c r="N21" s="133" t="s">
        <v>35</v>
      </c>
    </row>
    <row r="22" spans="1:14" x14ac:dyDescent="0.25">
      <c r="A22" s="132">
        <v>18</v>
      </c>
      <c r="B22" s="153">
        <v>12.55</v>
      </c>
      <c r="C22" s="153">
        <v>10.02</v>
      </c>
      <c r="D22" s="153">
        <v>9.85</v>
      </c>
      <c r="E22" s="153">
        <v>8</v>
      </c>
      <c r="F22" s="153">
        <v>21.25</v>
      </c>
      <c r="G22" s="153">
        <v>16.78</v>
      </c>
      <c r="H22" s="153">
        <v>17.670000000000002</v>
      </c>
      <c r="I22" s="153">
        <v>14.25</v>
      </c>
      <c r="J22" s="133" t="s">
        <v>35</v>
      </c>
      <c r="K22" s="133" t="s">
        <v>35</v>
      </c>
      <c r="L22" s="133" t="s">
        <v>35</v>
      </c>
      <c r="M22" s="133" t="s">
        <v>35</v>
      </c>
      <c r="N22" s="133" t="s">
        <v>35</v>
      </c>
    </row>
    <row r="23" spans="1:14" x14ac:dyDescent="0.25">
      <c r="A23" s="132">
        <v>19</v>
      </c>
      <c r="B23" s="153">
        <v>14.11</v>
      </c>
      <c r="C23" s="153">
        <v>11.28</v>
      </c>
      <c r="D23" s="153">
        <v>11.65</v>
      </c>
      <c r="E23" s="153">
        <v>9.4499999999999993</v>
      </c>
      <c r="F23" s="153">
        <v>21.47</v>
      </c>
      <c r="G23" s="153">
        <v>16.8</v>
      </c>
      <c r="H23" s="153">
        <v>17.71</v>
      </c>
      <c r="I23" s="153">
        <v>14.44</v>
      </c>
      <c r="J23" s="133" t="s">
        <v>35</v>
      </c>
      <c r="K23" s="133" t="s">
        <v>35</v>
      </c>
      <c r="L23" s="133" t="s">
        <v>35</v>
      </c>
      <c r="M23" s="133" t="s">
        <v>35</v>
      </c>
      <c r="N23" s="133" t="s">
        <v>35</v>
      </c>
    </row>
    <row r="24" spans="1:14" x14ac:dyDescent="0.25">
      <c r="A24" s="132">
        <v>20</v>
      </c>
      <c r="B24" s="153">
        <v>15.61</v>
      </c>
      <c r="C24" s="153">
        <v>12.53</v>
      </c>
      <c r="D24" s="153">
        <v>13.38</v>
      </c>
      <c r="E24" s="153">
        <v>10.9</v>
      </c>
      <c r="F24" s="153">
        <v>21.69</v>
      </c>
      <c r="G24" s="153">
        <v>16.82</v>
      </c>
      <c r="H24" s="153">
        <v>17.75</v>
      </c>
      <c r="I24" s="153">
        <v>14.63</v>
      </c>
      <c r="J24" s="133" t="s">
        <v>35</v>
      </c>
      <c r="K24" s="133" t="s">
        <v>35</v>
      </c>
      <c r="L24" s="133" t="s">
        <v>35</v>
      </c>
      <c r="M24" s="133" t="s">
        <v>35</v>
      </c>
      <c r="N24" s="133" t="s">
        <v>35</v>
      </c>
    </row>
    <row r="25" spans="1:14" x14ac:dyDescent="0.25">
      <c r="A25" s="132">
        <v>21</v>
      </c>
      <c r="B25" s="153">
        <v>15.63</v>
      </c>
      <c r="C25" s="153">
        <v>12.54</v>
      </c>
      <c r="D25" s="153">
        <v>13.4</v>
      </c>
      <c r="E25" s="153">
        <v>11</v>
      </c>
      <c r="F25" s="153">
        <v>21.91</v>
      </c>
      <c r="G25" s="153">
        <v>16.84</v>
      </c>
      <c r="H25" s="153">
        <v>17.79</v>
      </c>
      <c r="I25" s="153">
        <v>14.82</v>
      </c>
      <c r="J25" s="133" t="s">
        <v>35</v>
      </c>
      <c r="K25" s="133" t="s">
        <v>35</v>
      </c>
      <c r="L25" s="133" t="s">
        <v>35</v>
      </c>
      <c r="M25" s="133" t="s">
        <v>35</v>
      </c>
      <c r="N25" s="133" t="s">
        <v>35</v>
      </c>
    </row>
    <row r="26" spans="1:14" x14ac:dyDescent="0.25">
      <c r="A26" s="132">
        <v>22</v>
      </c>
      <c r="B26" s="153">
        <v>15.65</v>
      </c>
      <c r="C26" s="153">
        <v>12.55</v>
      </c>
      <c r="D26" s="153">
        <v>13.43</v>
      </c>
      <c r="E26" s="153">
        <v>11.11</v>
      </c>
      <c r="F26" s="153">
        <v>22.14</v>
      </c>
      <c r="G26" s="153">
        <v>16.850000000000001</v>
      </c>
      <c r="H26" s="153">
        <v>17.84</v>
      </c>
      <c r="I26" s="153">
        <v>15</v>
      </c>
      <c r="J26" s="133" t="s">
        <v>35</v>
      </c>
      <c r="K26" s="133" t="s">
        <v>35</v>
      </c>
      <c r="L26" s="133" t="s">
        <v>35</v>
      </c>
      <c r="M26" s="133" t="s">
        <v>35</v>
      </c>
      <c r="N26" s="133" t="s">
        <v>35</v>
      </c>
    </row>
    <row r="27" spans="1:14" x14ac:dyDescent="0.25">
      <c r="A27" s="132">
        <v>23</v>
      </c>
      <c r="B27" s="153">
        <v>15.67</v>
      </c>
      <c r="C27" s="153">
        <v>12.55</v>
      </c>
      <c r="D27" s="153">
        <v>13.45</v>
      </c>
      <c r="E27" s="153">
        <v>11.2</v>
      </c>
      <c r="F27" s="153">
        <v>22.35</v>
      </c>
      <c r="G27" s="153">
        <v>16.87</v>
      </c>
      <c r="H27" s="153">
        <v>17.88</v>
      </c>
      <c r="I27" s="153">
        <v>15.18</v>
      </c>
      <c r="J27" s="133" t="s">
        <v>35</v>
      </c>
      <c r="K27" s="133" t="s">
        <v>35</v>
      </c>
      <c r="L27" s="133" t="s">
        <v>35</v>
      </c>
      <c r="M27" s="133" t="s">
        <v>35</v>
      </c>
      <c r="N27" s="133" t="s">
        <v>35</v>
      </c>
    </row>
    <row r="28" spans="1:14" x14ac:dyDescent="0.25">
      <c r="A28" s="132">
        <v>24</v>
      </c>
      <c r="B28" s="153">
        <v>15.69</v>
      </c>
      <c r="C28" s="153">
        <v>12.56</v>
      </c>
      <c r="D28" s="153">
        <v>13.47</v>
      </c>
      <c r="E28" s="153">
        <v>11.3</v>
      </c>
      <c r="F28" s="153">
        <v>22.56</v>
      </c>
      <c r="G28" s="153">
        <v>16.88</v>
      </c>
      <c r="H28" s="153">
        <v>17.920000000000002</v>
      </c>
      <c r="I28" s="153">
        <v>15.35</v>
      </c>
      <c r="J28" s="133" t="s">
        <v>35</v>
      </c>
      <c r="K28" s="133" t="s">
        <v>35</v>
      </c>
      <c r="L28" s="133" t="s">
        <v>35</v>
      </c>
      <c r="M28" s="133" t="s">
        <v>35</v>
      </c>
      <c r="N28" s="133" t="s">
        <v>35</v>
      </c>
    </row>
    <row r="29" spans="1:14" x14ac:dyDescent="0.25">
      <c r="A29" s="132">
        <v>25</v>
      </c>
      <c r="B29" s="153">
        <v>15.71</v>
      </c>
      <c r="C29" s="153">
        <v>12.57</v>
      </c>
      <c r="D29" s="153">
        <v>13.49</v>
      </c>
      <c r="E29" s="153">
        <v>11.39</v>
      </c>
      <c r="F29" s="153">
        <v>22.76</v>
      </c>
      <c r="G29" s="153">
        <v>16.899999999999999</v>
      </c>
      <c r="H29" s="153">
        <v>17.96</v>
      </c>
      <c r="I29" s="153">
        <v>15.52</v>
      </c>
      <c r="J29" s="133" t="s">
        <v>35</v>
      </c>
      <c r="K29" s="133" t="s">
        <v>35</v>
      </c>
      <c r="L29" s="133" t="s">
        <v>35</v>
      </c>
      <c r="M29" s="133" t="s">
        <v>35</v>
      </c>
      <c r="N29" s="133" t="s">
        <v>35</v>
      </c>
    </row>
    <row r="30" spans="1:14" x14ac:dyDescent="0.25">
      <c r="A30" s="132">
        <v>26</v>
      </c>
      <c r="B30" s="153">
        <v>15.98</v>
      </c>
      <c r="C30" s="153">
        <v>12.69</v>
      </c>
      <c r="D30" s="153">
        <v>13.8</v>
      </c>
      <c r="E30" s="153">
        <v>11.52</v>
      </c>
      <c r="F30" s="153">
        <v>23.3</v>
      </c>
      <c r="G30" s="153">
        <v>17.059999999999999</v>
      </c>
      <c r="H30" s="153">
        <v>18.329999999999998</v>
      </c>
      <c r="I30" s="153">
        <v>15.84</v>
      </c>
      <c r="J30" s="133" t="s">
        <v>35</v>
      </c>
      <c r="K30" s="133" t="s">
        <v>35</v>
      </c>
      <c r="L30" s="133" t="s">
        <v>35</v>
      </c>
      <c r="M30" s="133" t="s">
        <v>35</v>
      </c>
      <c r="N30" s="133" t="s">
        <v>35</v>
      </c>
    </row>
    <row r="31" spans="1:14" x14ac:dyDescent="0.25">
      <c r="A31" s="132">
        <v>27</v>
      </c>
      <c r="B31" s="153">
        <v>16.25</v>
      </c>
      <c r="C31" s="153">
        <v>12.82</v>
      </c>
      <c r="D31" s="153">
        <v>14.12</v>
      </c>
      <c r="E31" s="153">
        <v>11.65</v>
      </c>
      <c r="F31" s="153">
        <v>23.84</v>
      </c>
      <c r="G31" s="153">
        <v>17.23</v>
      </c>
      <c r="H31" s="153">
        <v>18.690000000000001</v>
      </c>
      <c r="I31" s="153">
        <v>16.170000000000002</v>
      </c>
      <c r="J31" s="133" t="s">
        <v>35</v>
      </c>
      <c r="K31" s="133" t="s">
        <v>35</v>
      </c>
      <c r="L31" s="133" t="s">
        <v>35</v>
      </c>
      <c r="M31" s="133" t="s">
        <v>35</v>
      </c>
      <c r="N31" s="133" t="s">
        <v>35</v>
      </c>
    </row>
    <row r="32" spans="1:14" x14ac:dyDescent="0.25">
      <c r="A32" s="132">
        <v>28</v>
      </c>
      <c r="B32" s="153">
        <v>16.510000000000002</v>
      </c>
      <c r="C32" s="153">
        <v>12.94</v>
      </c>
      <c r="D32" s="153">
        <v>14.41</v>
      </c>
      <c r="E32" s="153">
        <v>11.77</v>
      </c>
      <c r="F32" s="153">
        <v>24.36</v>
      </c>
      <c r="G32" s="153">
        <v>17.38</v>
      </c>
      <c r="H32" s="153">
        <v>19.04</v>
      </c>
      <c r="I32" s="153">
        <v>16.47</v>
      </c>
      <c r="J32" s="133" t="s">
        <v>35</v>
      </c>
      <c r="K32" s="133" t="s">
        <v>35</v>
      </c>
      <c r="L32" s="133" t="s">
        <v>35</v>
      </c>
      <c r="M32" s="133" t="s">
        <v>35</v>
      </c>
      <c r="N32" s="133" t="s">
        <v>35</v>
      </c>
    </row>
    <row r="33" spans="1:14" x14ac:dyDescent="0.25">
      <c r="A33" s="132">
        <v>29</v>
      </c>
      <c r="B33" s="153">
        <v>16.75</v>
      </c>
      <c r="C33" s="153">
        <v>13.05</v>
      </c>
      <c r="D33" s="153">
        <v>14.7</v>
      </c>
      <c r="E33" s="153">
        <v>11.88</v>
      </c>
      <c r="F33" s="153">
        <v>24.85</v>
      </c>
      <c r="G33" s="153">
        <v>17.53</v>
      </c>
      <c r="H33" s="153">
        <v>19.37</v>
      </c>
      <c r="I33" s="153">
        <v>16.77</v>
      </c>
      <c r="J33" s="133" t="s">
        <v>35</v>
      </c>
      <c r="K33" s="133" t="s">
        <v>35</v>
      </c>
      <c r="L33" s="133" t="s">
        <v>35</v>
      </c>
      <c r="M33" s="133" t="s">
        <v>35</v>
      </c>
      <c r="N33" s="133" t="s">
        <v>35</v>
      </c>
    </row>
    <row r="34" spans="1:14" x14ac:dyDescent="0.25">
      <c r="A34" s="132">
        <v>30</v>
      </c>
      <c r="B34" s="153">
        <v>17</v>
      </c>
      <c r="C34" s="153">
        <v>13.16</v>
      </c>
      <c r="D34" s="153">
        <v>14.98</v>
      </c>
      <c r="E34" s="153">
        <v>12</v>
      </c>
      <c r="F34" s="153">
        <v>25.34</v>
      </c>
      <c r="G34" s="153">
        <v>17.68</v>
      </c>
      <c r="H34" s="153">
        <v>19.7</v>
      </c>
      <c r="I34" s="153">
        <v>17.059999999999999</v>
      </c>
      <c r="J34" s="133" t="s">
        <v>35</v>
      </c>
      <c r="K34" s="133" t="s">
        <v>35</v>
      </c>
      <c r="L34" s="133" t="s">
        <v>35</v>
      </c>
      <c r="M34" s="133" t="s">
        <v>35</v>
      </c>
      <c r="N34" s="133" t="s">
        <v>35</v>
      </c>
    </row>
    <row r="35" spans="1:14" x14ac:dyDescent="0.25">
      <c r="A35" s="132">
        <v>31</v>
      </c>
      <c r="B35" s="153">
        <v>17.649999999999999</v>
      </c>
      <c r="C35" s="153">
        <v>13.68</v>
      </c>
      <c r="D35" s="153">
        <v>15.61</v>
      </c>
      <c r="E35" s="153">
        <v>12.39</v>
      </c>
      <c r="F35" s="153">
        <v>26.26</v>
      </c>
      <c r="G35" s="153">
        <v>18.29</v>
      </c>
      <c r="H35" s="153">
        <v>20.46</v>
      </c>
      <c r="I35" s="153">
        <v>17.489999999999998</v>
      </c>
      <c r="J35" s="133" t="s">
        <v>35</v>
      </c>
      <c r="K35" s="133" t="s">
        <v>35</v>
      </c>
      <c r="L35" s="133" t="s">
        <v>35</v>
      </c>
      <c r="M35" s="133" t="s">
        <v>35</v>
      </c>
      <c r="N35" s="133" t="s">
        <v>35</v>
      </c>
    </row>
    <row r="36" spans="1:14" x14ac:dyDescent="0.25">
      <c r="A36" s="132">
        <v>32</v>
      </c>
      <c r="B36" s="153">
        <v>18.3</v>
      </c>
      <c r="C36" s="153">
        <v>14.21</v>
      </c>
      <c r="D36" s="153">
        <v>16.25</v>
      </c>
      <c r="E36" s="153">
        <v>12.78</v>
      </c>
      <c r="F36" s="153">
        <v>27.18</v>
      </c>
      <c r="G36" s="153">
        <v>18.91</v>
      </c>
      <c r="H36" s="153">
        <v>21.22</v>
      </c>
      <c r="I36" s="153">
        <v>17.920000000000002</v>
      </c>
      <c r="J36" s="133" t="s">
        <v>35</v>
      </c>
      <c r="K36" s="133" t="s">
        <v>35</v>
      </c>
      <c r="L36" s="133" t="s">
        <v>35</v>
      </c>
      <c r="M36" s="133" t="s">
        <v>35</v>
      </c>
      <c r="N36" s="133" t="s">
        <v>35</v>
      </c>
    </row>
    <row r="37" spans="1:14" x14ac:dyDescent="0.25">
      <c r="A37" s="132">
        <v>33</v>
      </c>
      <c r="B37" s="153">
        <v>18.920000000000002</v>
      </c>
      <c r="C37" s="153">
        <v>14.7</v>
      </c>
      <c r="D37" s="153">
        <v>16.850000000000001</v>
      </c>
      <c r="E37" s="153">
        <v>13.15</v>
      </c>
      <c r="F37" s="153">
        <v>28.06</v>
      </c>
      <c r="G37" s="153">
        <v>19.489999999999998</v>
      </c>
      <c r="H37" s="153">
        <v>21.94</v>
      </c>
      <c r="I37" s="153">
        <v>18.329999999999998</v>
      </c>
      <c r="J37" s="133" t="s">
        <v>35</v>
      </c>
      <c r="K37" s="133" t="s">
        <v>35</v>
      </c>
      <c r="L37" s="133" t="s">
        <v>35</v>
      </c>
      <c r="M37" s="133" t="s">
        <v>35</v>
      </c>
      <c r="N37" s="133" t="s">
        <v>35</v>
      </c>
    </row>
    <row r="38" spans="1:14" x14ac:dyDescent="0.25">
      <c r="A38" s="132">
        <v>34</v>
      </c>
      <c r="B38" s="153">
        <v>19.5</v>
      </c>
      <c r="C38" s="153">
        <v>15.18</v>
      </c>
      <c r="D38" s="153">
        <v>17.43</v>
      </c>
      <c r="E38" s="153">
        <v>13.51</v>
      </c>
      <c r="F38" s="153">
        <v>28.9</v>
      </c>
      <c r="G38" s="153">
        <v>20.05</v>
      </c>
      <c r="H38" s="153">
        <v>22.63</v>
      </c>
      <c r="I38" s="153">
        <v>18.72</v>
      </c>
      <c r="J38" s="133" t="s">
        <v>35</v>
      </c>
      <c r="K38" s="133" t="s">
        <v>35</v>
      </c>
      <c r="L38" s="133" t="s">
        <v>35</v>
      </c>
      <c r="M38" s="133" t="s">
        <v>35</v>
      </c>
      <c r="N38" s="133" t="s">
        <v>35</v>
      </c>
    </row>
    <row r="39" spans="1:14" x14ac:dyDescent="0.25">
      <c r="A39" s="132">
        <v>35</v>
      </c>
      <c r="B39" s="153">
        <v>20.09</v>
      </c>
      <c r="C39" s="153">
        <v>15.65</v>
      </c>
      <c r="D39" s="153">
        <v>18</v>
      </c>
      <c r="E39" s="153">
        <v>13.86</v>
      </c>
      <c r="F39" s="153">
        <v>29.73</v>
      </c>
      <c r="G39" s="153">
        <v>20.6</v>
      </c>
      <c r="H39" s="153">
        <v>23.32</v>
      </c>
      <c r="I39" s="153">
        <v>19.11</v>
      </c>
      <c r="J39" s="133" t="s">
        <v>35</v>
      </c>
      <c r="K39" s="133" t="s">
        <v>35</v>
      </c>
      <c r="L39" s="133" t="s">
        <v>35</v>
      </c>
      <c r="M39" s="133" t="s">
        <v>35</v>
      </c>
      <c r="N39" s="133" t="s">
        <v>35</v>
      </c>
    </row>
    <row r="40" spans="1:14" x14ac:dyDescent="0.25">
      <c r="A40" s="132">
        <v>36</v>
      </c>
      <c r="B40" s="153">
        <v>20.98</v>
      </c>
      <c r="C40" s="153">
        <v>16.3</v>
      </c>
      <c r="D40" s="153">
        <v>18.66</v>
      </c>
      <c r="E40" s="153">
        <v>14.45</v>
      </c>
      <c r="F40" s="153">
        <v>31.17</v>
      </c>
      <c r="G40" s="153">
        <v>21.4</v>
      </c>
      <c r="H40" s="153">
        <v>24.22</v>
      </c>
      <c r="I40" s="153">
        <v>19.79</v>
      </c>
      <c r="J40" s="133" t="s">
        <v>35</v>
      </c>
      <c r="K40" s="133" t="s">
        <v>35</v>
      </c>
      <c r="L40" s="133" t="s">
        <v>35</v>
      </c>
      <c r="M40" s="133" t="s">
        <v>35</v>
      </c>
      <c r="N40" s="133" t="s">
        <v>35</v>
      </c>
    </row>
    <row r="41" spans="1:14" x14ac:dyDescent="0.25">
      <c r="A41" s="132">
        <v>37</v>
      </c>
      <c r="B41" s="153">
        <v>21.87</v>
      </c>
      <c r="C41" s="153">
        <v>16.940000000000001</v>
      </c>
      <c r="D41" s="153">
        <v>19.32</v>
      </c>
      <c r="E41" s="153">
        <v>15.04</v>
      </c>
      <c r="F41" s="153">
        <v>32.619999999999997</v>
      </c>
      <c r="G41" s="153">
        <v>22.19</v>
      </c>
      <c r="H41" s="153">
        <v>25.11</v>
      </c>
      <c r="I41" s="153">
        <v>20.47</v>
      </c>
      <c r="J41" s="133" t="s">
        <v>35</v>
      </c>
      <c r="K41" s="133" t="s">
        <v>35</v>
      </c>
      <c r="L41" s="133" t="s">
        <v>35</v>
      </c>
      <c r="M41" s="133" t="s">
        <v>35</v>
      </c>
      <c r="N41" s="133" t="s">
        <v>35</v>
      </c>
    </row>
    <row r="42" spans="1:14" x14ac:dyDescent="0.25">
      <c r="A42" s="132">
        <v>38</v>
      </c>
      <c r="B42" s="153">
        <v>22.72</v>
      </c>
      <c r="C42" s="153">
        <v>17.559999999999999</v>
      </c>
      <c r="D42" s="153">
        <v>19.95</v>
      </c>
      <c r="E42" s="153">
        <v>15.61</v>
      </c>
      <c r="F42" s="153">
        <v>33.99</v>
      </c>
      <c r="G42" s="153">
        <v>22.95</v>
      </c>
      <c r="H42" s="153">
        <v>25.97</v>
      </c>
      <c r="I42" s="153">
        <v>21.12</v>
      </c>
      <c r="J42" s="133" t="s">
        <v>35</v>
      </c>
      <c r="K42" s="133" t="s">
        <v>35</v>
      </c>
      <c r="L42" s="133" t="s">
        <v>35</v>
      </c>
      <c r="M42" s="133" t="s">
        <v>35</v>
      </c>
      <c r="N42" s="133" t="s">
        <v>35</v>
      </c>
    </row>
    <row r="43" spans="1:14" x14ac:dyDescent="0.25">
      <c r="A43" s="132">
        <v>39</v>
      </c>
      <c r="B43" s="153">
        <v>23.52</v>
      </c>
      <c r="C43" s="153">
        <v>18.14</v>
      </c>
      <c r="D43" s="153">
        <v>20.54</v>
      </c>
      <c r="E43" s="153">
        <v>16.14</v>
      </c>
      <c r="F43" s="153">
        <v>35.29</v>
      </c>
      <c r="G43" s="153">
        <v>23.67</v>
      </c>
      <c r="H43" s="153">
        <v>26.78</v>
      </c>
      <c r="I43" s="153">
        <v>21.73</v>
      </c>
      <c r="J43" s="133" t="s">
        <v>35</v>
      </c>
      <c r="K43" s="133" t="s">
        <v>35</v>
      </c>
      <c r="L43" s="133" t="s">
        <v>35</v>
      </c>
      <c r="M43" s="133" t="s">
        <v>35</v>
      </c>
      <c r="N43" s="133" t="s">
        <v>35</v>
      </c>
    </row>
    <row r="44" spans="1:14" x14ac:dyDescent="0.25">
      <c r="A44" s="132">
        <v>40</v>
      </c>
      <c r="B44" s="153">
        <v>24.33</v>
      </c>
      <c r="C44" s="153">
        <v>18.73</v>
      </c>
      <c r="D44" s="153">
        <v>21.14</v>
      </c>
      <c r="E44" s="153">
        <v>16.68</v>
      </c>
      <c r="F44" s="153">
        <v>36.6</v>
      </c>
      <c r="G44" s="153">
        <v>24.39</v>
      </c>
      <c r="H44" s="153">
        <v>27.59</v>
      </c>
      <c r="I44" s="153">
        <v>22.35</v>
      </c>
      <c r="J44" s="153">
        <v>47.02</v>
      </c>
      <c r="K44" s="153">
        <v>38.630000000000003</v>
      </c>
      <c r="L44" s="153">
        <v>38.33</v>
      </c>
      <c r="M44" s="153">
        <v>32.31</v>
      </c>
      <c r="N44" s="133" t="s">
        <v>35</v>
      </c>
    </row>
    <row r="45" spans="1:14" x14ac:dyDescent="0.25">
      <c r="A45" s="132">
        <v>41</v>
      </c>
      <c r="B45" s="153">
        <v>25.67</v>
      </c>
      <c r="C45" s="153">
        <v>19.62</v>
      </c>
      <c r="D45" s="153">
        <v>22.01</v>
      </c>
      <c r="E45" s="153">
        <v>17.38</v>
      </c>
      <c r="F45" s="153">
        <v>37.86</v>
      </c>
      <c r="G45" s="153">
        <v>25.46</v>
      </c>
      <c r="H45" s="153">
        <v>28.69</v>
      </c>
      <c r="I45" s="153">
        <v>23.16</v>
      </c>
      <c r="J45" s="153">
        <v>48.62</v>
      </c>
      <c r="K45" s="153">
        <v>39</v>
      </c>
      <c r="L45" s="153">
        <v>39.65</v>
      </c>
      <c r="M45" s="153">
        <v>32.479999999999997</v>
      </c>
      <c r="N45" s="133" t="s">
        <v>35</v>
      </c>
    </row>
    <row r="46" spans="1:14" x14ac:dyDescent="0.25">
      <c r="A46" s="132">
        <v>42</v>
      </c>
      <c r="B46" s="153">
        <v>27.01</v>
      </c>
      <c r="C46" s="153">
        <v>20.51</v>
      </c>
      <c r="D46" s="153">
        <v>22.89</v>
      </c>
      <c r="E46" s="153">
        <v>18.07</v>
      </c>
      <c r="F46" s="153">
        <v>39.119999999999997</v>
      </c>
      <c r="G46" s="153">
        <v>26.53</v>
      </c>
      <c r="H46" s="153">
        <v>29.78</v>
      </c>
      <c r="I46" s="153">
        <v>23.97</v>
      </c>
      <c r="J46" s="153">
        <v>50.22</v>
      </c>
      <c r="K46" s="153">
        <v>39.369999999999997</v>
      </c>
      <c r="L46" s="153">
        <v>40.96</v>
      </c>
      <c r="M46" s="153">
        <v>32.65</v>
      </c>
      <c r="N46" s="133" t="s">
        <v>35</v>
      </c>
    </row>
    <row r="47" spans="1:14" x14ac:dyDescent="0.25">
      <c r="A47" s="132">
        <v>43</v>
      </c>
      <c r="B47" s="153">
        <v>28.28</v>
      </c>
      <c r="C47" s="153">
        <v>21.36</v>
      </c>
      <c r="D47" s="153">
        <v>23.72</v>
      </c>
      <c r="E47" s="153">
        <v>18.739999999999998</v>
      </c>
      <c r="F47" s="153">
        <v>40.32</v>
      </c>
      <c r="G47" s="153">
        <v>27.55</v>
      </c>
      <c r="H47" s="153">
        <v>30.83</v>
      </c>
      <c r="I47" s="153">
        <v>24.74</v>
      </c>
      <c r="J47" s="153">
        <v>51.74</v>
      </c>
      <c r="K47" s="153">
        <v>39.72</v>
      </c>
      <c r="L47" s="153">
        <v>42.22</v>
      </c>
      <c r="M47" s="153">
        <v>32.81</v>
      </c>
      <c r="N47" s="133" t="s">
        <v>35</v>
      </c>
    </row>
    <row r="48" spans="1:14" x14ac:dyDescent="0.25">
      <c r="A48" s="132">
        <v>44</v>
      </c>
      <c r="B48" s="153">
        <v>29.49</v>
      </c>
      <c r="C48" s="153">
        <v>22.16</v>
      </c>
      <c r="D48" s="153">
        <v>24.51</v>
      </c>
      <c r="E48" s="153">
        <v>19.37</v>
      </c>
      <c r="F48" s="153">
        <v>41.46</v>
      </c>
      <c r="G48" s="153">
        <v>28.52</v>
      </c>
      <c r="H48" s="153">
        <v>31.82</v>
      </c>
      <c r="I48" s="153">
        <v>25.48</v>
      </c>
      <c r="J48" s="153">
        <v>53.18</v>
      </c>
      <c r="K48" s="153">
        <v>40.06</v>
      </c>
      <c r="L48" s="153">
        <v>43.41</v>
      </c>
      <c r="M48" s="153">
        <v>32.96</v>
      </c>
      <c r="N48" s="133" t="s">
        <v>35</v>
      </c>
    </row>
    <row r="49" spans="1:14" x14ac:dyDescent="0.25">
      <c r="A49" s="132">
        <v>45</v>
      </c>
      <c r="B49" s="153">
        <v>30.7</v>
      </c>
      <c r="C49" s="153">
        <v>22.97</v>
      </c>
      <c r="D49" s="153">
        <v>25.3</v>
      </c>
      <c r="E49" s="153">
        <v>20</v>
      </c>
      <c r="F49" s="153">
        <v>42.6</v>
      </c>
      <c r="G49" s="153">
        <v>29.49</v>
      </c>
      <c r="H49" s="153">
        <v>32.81</v>
      </c>
      <c r="I49" s="153">
        <v>26.21</v>
      </c>
      <c r="J49" s="153">
        <v>54.63</v>
      </c>
      <c r="K49" s="153">
        <v>40.39</v>
      </c>
      <c r="L49" s="153">
        <v>44.6</v>
      </c>
      <c r="M49" s="153">
        <v>33.11</v>
      </c>
      <c r="N49" s="133" t="s">
        <v>35</v>
      </c>
    </row>
    <row r="50" spans="1:14" x14ac:dyDescent="0.25">
      <c r="A50" s="132">
        <v>46</v>
      </c>
      <c r="B50" s="153">
        <v>32.340000000000003</v>
      </c>
      <c r="C50" s="153">
        <v>24.02</v>
      </c>
      <c r="D50" s="153">
        <v>26.13</v>
      </c>
      <c r="E50" s="153">
        <v>20.55</v>
      </c>
      <c r="F50" s="153">
        <v>44.28</v>
      </c>
      <c r="G50" s="153">
        <v>30.59</v>
      </c>
      <c r="H50" s="153">
        <v>34.630000000000003</v>
      </c>
      <c r="I50" s="153">
        <v>26.78</v>
      </c>
      <c r="J50" s="153">
        <v>56.66</v>
      </c>
      <c r="K50" s="153">
        <v>41.5</v>
      </c>
      <c r="L50" s="153">
        <v>46.18</v>
      </c>
      <c r="M50" s="153">
        <v>33.56</v>
      </c>
      <c r="N50" s="133" t="s">
        <v>35</v>
      </c>
    </row>
    <row r="51" spans="1:14" x14ac:dyDescent="0.25">
      <c r="A51" s="132">
        <v>47</v>
      </c>
      <c r="B51" s="153">
        <v>33.979999999999997</v>
      </c>
      <c r="C51" s="153">
        <v>25.07</v>
      </c>
      <c r="D51" s="153">
        <v>26.95</v>
      </c>
      <c r="E51" s="153">
        <v>21.11</v>
      </c>
      <c r="F51" s="153">
        <v>45.97</v>
      </c>
      <c r="G51" s="153">
        <v>31.68</v>
      </c>
      <c r="H51" s="153">
        <v>36.46</v>
      </c>
      <c r="I51" s="153">
        <v>27.34</v>
      </c>
      <c r="J51" s="153">
        <v>58.7</v>
      </c>
      <c r="K51" s="153">
        <v>42.61</v>
      </c>
      <c r="L51" s="153">
        <v>47.77</v>
      </c>
      <c r="M51" s="153">
        <v>34.020000000000003</v>
      </c>
      <c r="N51" s="133" t="s">
        <v>35</v>
      </c>
    </row>
    <row r="52" spans="1:14" x14ac:dyDescent="0.25">
      <c r="A52" s="132">
        <v>48</v>
      </c>
      <c r="B52" s="153">
        <v>35.54</v>
      </c>
      <c r="C52" s="153">
        <v>26.08</v>
      </c>
      <c r="D52" s="153">
        <v>27.74</v>
      </c>
      <c r="E52" s="153">
        <v>21.64</v>
      </c>
      <c r="F52" s="153">
        <v>47.57</v>
      </c>
      <c r="G52" s="153">
        <v>32.729999999999997</v>
      </c>
      <c r="H52" s="153">
        <v>38.200000000000003</v>
      </c>
      <c r="I52" s="153">
        <v>27.88</v>
      </c>
      <c r="J52" s="153">
        <v>60.64</v>
      </c>
      <c r="K52" s="153">
        <v>43.67</v>
      </c>
      <c r="L52" s="153">
        <v>49.27</v>
      </c>
      <c r="M52" s="153">
        <v>34.450000000000003</v>
      </c>
      <c r="N52" s="133" t="s">
        <v>35</v>
      </c>
    </row>
    <row r="53" spans="1:14" x14ac:dyDescent="0.25">
      <c r="A53" s="132">
        <v>49</v>
      </c>
      <c r="B53" s="153">
        <v>37.03</v>
      </c>
      <c r="C53" s="153">
        <v>27.03</v>
      </c>
      <c r="D53" s="153">
        <v>28.49</v>
      </c>
      <c r="E53" s="153">
        <v>22.14</v>
      </c>
      <c r="F53" s="153">
        <v>49.1</v>
      </c>
      <c r="G53" s="153">
        <v>33.72</v>
      </c>
      <c r="H53" s="153">
        <v>39.85</v>
      </c>
      <c r="I53" s="153">
        <v>28.4</v>
      </c>
      <c r="J53" s="153">
        <v>62.48</v>
      </c>
      <c r="K53" s="153">
        <v>44.67</v>
      </c>
      <c r="L53" s="153">
        <v>50.71</v>
      </c>
      <c r="M53" s="153">
        <v>34.86</v>
      </c>
      <c r="N53" s="133" t="s">
        <v>35</v>
      </c>
    </row>
    <row r="54" spans="1:14" x14ac:dyDescent="0.25">
      <c r="A54" s="132">
        <v>50</v>
      </c>
      <c r="B54" s="153">
        <v>38.51</v>
      </c>
      <c r="C54" s="153">
        <v>27.98</v>
      </c>
      <c r="D54" s="153">
        <v>29.24</v>
      </c>
      <c r="E54" s="153">
        <v>22.64</v>
      </c>
      <c r="F54" s="153">
        <v>50.62</v>
      </c>
      <c r="G54" s="153">
        <v>34.71</v>
      </c>
      <c r="H54" s="153">
        <v>41.5</v>
      </c>
      <c r="I54" s="153">
        <v>28.91</v>
      </c>
      <c r="J54" s="153">
        <v>64.319999999999993</v>
      </c>
      <c r="K54" s="153">
        <v>45.68</v>
      </c>
      <c r="L54" s="153">
        <v>52.14</v>
      </c>
      <c r="M54" s="153">
        <v>35.270000000000003</v>
      </c>
      <c r="N54" s="133" t="s">
        <v>35</v>
      </c>
    </row>
    <row r="55" spans="1:14" x14ac:dyDescent="0.25">
      <c r="A55" s="132">
        <v>51</v>
      </c>
      <c r="B55" s="153">
        <v>40.86</v>
      </c>
      <c r="C55" s="153">
        <v>29.41</v>
      </c>
      <c r="D55" s="153">
        <v>30.9</v>
      </c>
      <c r="E55" s="153">
        <v>23.74</v>
      </c>
      <c r="F55" s="153">
        <v>53.89</v>
      </c>
      <c r="G55" s="153">
        <v>37.11</v>
      </c>
      <c r="H55" s="153">
        <v>43.47</v>
      </c>
      <c r="I55" s="153">
        <v>30.24</v>
      </c>
      <c r="J55" s="153">
        <v>66.64</v>
      </c>
      <c r="K55" s="153">
        <v>47.67</v>
      </c>
      <c r="L55" s="153">
        <v>53.85</v>
      </c>
      <c r="M55" s="153">
        <v>36.840000000000003</v>
      </c>
      <c r="N55" s="133" t="s">
        <v>35</v>
      </c>
    </row>
    <row r="56" spans="1:14" x14ac:dyDescent="0.25">
      <c r="A56" s="132">
        <v>52</v>
      </c>
      <c r="B56" s="153">
        <v>43.2</v>
      </c>
      <c r="C56" s="153">
        <v>30.83</v>
      </c>
      <c r="D56" s="153">
        <v>32.56</v>
      </c>
      <c r="E56" s="153">
        <v>24.83</v>
      </c>
      <c r="F56" s="153">
        <v>57.16</v>
      </c>
      <c r="G56" s="153">
        <v>39.51</v>
      </c>
      <c r="H56" s="153">
        <v>45.43</v>
      </c>
      <c r="I56" s="153">
        <v>31.57</v>
      </c>
      <c r="J56" s="153">
        <v>68.959999999999994</v>
      </c>
      <c r="K56" s="153">
        <v>49.66</v>
      </c>
      <c r="L56" s="153">
        <v>55.56</v>
      </c>
      <c r="M56" s="153">
        <v>38.409999999999997</v>
      </c>
      <c r="N56" s="133" t="s">
        <v>35</v>
      </c>
    </row>
    <row r="57" spans="1:14" x14ac:dyDescent="0.25">
      <c r="A57" s="132">
        <v>53</v>
      </c>
      <c r="B57" s="153">
        <v>45.44</v>
      </c>
      <c r="C57" s="153">
        <v>32.19</v>
      </c>
      <c r="D57" s="153">
        <v>34.14</v>
      </c>
      <c r="E57" s="153">
        <v>25.88</v>
      </c>
      <c r="F57" s="153">
        <v>60.28</v>
      </c>
      <c r="G57" s="153">
        <v>41.8</v>
      </c>
      <c r="H57" s="153">
        <v>47.3</v>
      </c>
      <c r="I57" s="153">
        <v>32.840000000000003</v>
      </c>
      <c r="J57" s="153">
        <v>71.17</v>
      </c>
      <c r="K57" s="153">
        <v>51.56</v>
      </c>
      <c r="L57" s="153">
        <v>57.19</v>
      </c>
      <c r="M57" s="153">
        <v>39.9</v>
      </c>
      <c r="N57" s="133" t="s">
        <v>35</v>
      </c>
    </row>
    <row r="58" spans="1:14" x14ac:dyDescent="0.25">
      <c r="A58" s="132">
        <v>54</v>
      </c>
      <c r="B58" s="153">
        <v>47.56</v>
      </c>
      <c r="C58" s="153">
        <v>33.479999999999997</v>
      </c>
      <c r="D58" s="153">
        <v>35.65</v>
      </c>
      <c r="E58" s="153">
        <v>26.87</v>
      </c>
      <c r="F58" s="153">
        <v>63.24</v>
      </c>
      <c r="G58" s="153">
        <v>43.97</v>
      </c>
      <c r="H58" s="153">
        <v>49.08</v>
      </c>
      <c r="I58" s="153">
        <v>34.049999999999997</v>
      </c>
      <c r="J58" s="153">
        <v>73.27</v>
      </c>
      <c r="K58" s="153">
        <v>53.36</v>
      </c>
      <c r="L58" s="153">
        <v>58.73</v>
      </c>
      <c r="M58" s="153">
        <v>41.32</v>
      </c>
      <c r="N58" s="133" t="s">
        <v>35</v>
      </c>
    </row>
    <row r="59" spans="1:14" x14ac:dyDescent="0.25">
      <c r="A59" s="132">
        <v>55</v>
      </c>
      <c r="B59" s="153">
        <v>49.68</v>
      </c>
      <c r="C59" s="153">
        <v>34.770000000000003</v>
      </c>
      <c r="D59" s="153">
        <v>37.15</v>
      </c>
      <c r="E59" s="153">
        <v>27.86</v>
      </c>
      <c r="F59" s="153">
        <v>66.2</v>
      </c>
      <c r="G59" s="153">
        <v>46.14</v>
      </c>
      <c r="H59" s="153">
        <v>50.86</v>
      </c>
      <c r="I59" s="153">
        <v>35.25</v>
      </c>
      <c r="J59" s="153">
        <v>75.37</v>
      </c>
      <c r="K59" s="153">
        <v>55.16</v>
      </c>
      <c r="L59" s="153">
        <v>60.28</v>
      </c>
      <c r="M59" s="153">
        <v>42.74</v>
      </c>
      <c r="N59" s="133" t="s">
        <v>35</v>
      </c>
    </row>
    <row r="60" spans="1:14" x14ac:dyDescent="0.25">
      <c r="A60" s="132">
        <v>56</v>
      </c>
      <c r="B60" s="153">
        <v>52.88</v>
      </c>
      <c r="C60" s="153">
        <v>36.82</v>
      </c>
      <c r="D60" s="153">
        <v>39.159999999999997</v>
      </c>
      <c r="E60" s="153">
        <v>28.83</v>
      </c>
      <c r="F60" s="153">
        <v>69.73</v>
      </c>
      <c r="G60" s="153">
        <v>48.85</v>
      </c>
      <c r="H60" s="153">
        <v>52.95</v>
      </c>
      <c r="I60" s="153">
        <v>36.729999999999997</v>
      </c>
      <c r="J60" s="153">
        <v>78.95</v>
      </c>
      <c r="K60" s="153">
        <v>57.99</v>
      </c>
      <c r="L60" s="153">
        <v>62.31</v>
      </c>
      <c r="M60" s="153">
        <v>44.67</v>
      </c>
      <c r="N60" s="133" t="s">
        <v>35</v>
      </c>
    </row>
    <row r="61" spans="1:14" x14ac:dyDescent="0.25">
      <c r="A61" s="132">
        <v>57</v>
      </c>
      <c r="B61" s="153">
        <v>56.09</v>
      </c>
      <c r="C61" s="153">
        <v>38.86</v>
      </c>
      <c r="D61" s="153">
        <v>41.17</v>
      </c>
      <c r="E61" s="153">
        <v>29.8</v>
      </c>
      <c r="F61" s="153">
        <v>73.25</v>
      </c>
      <c r="G61" s="153">
        <v>51.56</v>
      </c>
      <c r="H61" s="153">
        <v>55.05</v>
      </c>
      <c r="I61" s="153">
        <v>38.200000000000003</v>
      </c>
      <c r="J61" s="153">
        <v>82.54</v>
      </c>
      <c r="K61" s="153">
        <v>60.83</v>
      </c>
      <c r="L61" s="153">
        <v>64.349999999999994</v>
      </c>
      <c r="M61" s="153">
        <v>46.61</v>
      </c>
      <c r="N61" s="133" t="s">
        <v>35</v>
      </c>
    </row>
    <row r="62" spans="1:14" x14ac:dyDescent="0.25">
      <c r="A62" s="132">
        <v>58</v>
      </c>
      <c r="B62" s="153">
        <v>59.14</v>
      </c>
      <c r="C62" s="153">
        <v>40.81</v>
      </c>
      <c r="D62" s="153">
        <v>43.08</v>
      </c>
      <c r="E62" s="153">
        <v>30.72</v>
      </c>
      <c r="F62" s="153">
        <v>76.61</v>
      </c>
      <c r="G62" s="153">
        <v>54.14</v>
      </c>
      <c r="H62" s="153">
        <v>57.04</v>
      </c>
      <c r="I62" s="153">
        <v>39.61</v>
      </c>
      <c r="J62" s="153">
        <v>85.95</v>
      </c>
      <c r="K62" s="153">
        <v>63.52</v>
      </c>
      <c r="L62" s="153">
        <v>66.28</v>
      </c>
      <c r="M62" s="153">
        <v>48.45</v>
      </c>
      <c r="N62" s="133" t="s">
        <v>35</v>
      </c>
    </row>
    <row r="63" spans="1:14" x14ac:dyDescent="0.25">
      <c r="A63" s="132">
        <v>59</v>
      </c>
      <c r="B63" s="153">
        <v>62.03</v>
      </c>
      <c r="C63" s="153">
        <v>42.66</v>
      </c>
      <c r="D63" s="153">
        <v>44.89</v>
      </c>
      <c r="E63" s="153">
        <v>31.6</v>
      </c>
      <c r="F63" s="153">
        <v>79.8</v>
      </c>
      <c r="G63" s="153">
        <v>56.59</v>
      </c>
      <c r="H63" s="153">
        <v>58.94</v>
      </c>
      <c r="I63" s="153">
        <v>40.94</v>
      </c>
      <c r="J63" s="153">
        <v>89.2</v>
      </c>
      <c r="K63" s="153">
        <v>66.09</v>
      </c>
      <c r="L63" s="153">
        <v>68.12</v>
      </c>
      <c r="M63" s="153">
        <v>50.2</v>
      </c>
      <c r="N63" s="133" t="s">
        <v>35</v>
      </c>
    </row>
    <row r="64" spans="1:14" x14ac:dyDescent="0.25">
      <c r="A64" s="132">
        <v>60</v>
      </c>
      <c r="B64" s="153">
        <v>64.930000000000007</v>
      </c>
      <c r="C64" s="153">
        <v>44.51</v>
      </c>
      <c r="D64" s="153">
        <v>46.71</v>
      </c>
      <c r="E64" s="153">
        <v>32.479999999999997</v>
      </c>
      <c r="F64" s="153">
        <v>82.99</v>
      </c>
      <c r="G64" s="153">
        <v>59.04</v>
      </c>
      <c r="H64" s="153">
        <v>60.83</v>
      </c>
      <c r="I64" s="153">
        <v>42.28</v>
      </c>
      <c r="J64" s="153">
        <v>92.44</v>
      </c>
      <c r="K64" s="153">
        <v>68.650000000000006</v>
      </c>
      <c r="L64" s="153">
        <v>69.959999999999994</v>
      </c>
      <c r="M64" s="153">
        <v>51.95</v>
      </c>
      <c r="N64" s="133" t="s">
        <v>35</v>
      </c>
    </row>
    <row r="65" spans="1:14" x14ac:dyDescent="0.25">
      <c r="A65" s="132">
        <v>61</v>
      </c>
      <c r="B65" s="153">
        <v>70.78</v>
      </c>
      <c r="C65" s="153">
        <v>46.81</v>
      </c>
      <c r="D65" s="153">
        <v>49.57</v>
      </c>
      <c r="E65" s="153">
        <v>34.33</v>
      </c>
      <c r="F65" s="153">
        <v>88.99</v>
      </c>
      <c r="G65" s="153">
        <v>64.05</v>
      </c>
      <c r="H65" s="153">
        <v>64.3</v>
      </c>
      <c r="I65" s="153">
        <v>45.37</v>
      </c>
      <c r="J65" s="153">
        <v>98.11</v>
      </c>
      <c r="K65" s="153">
        <v>73.06</v>
      </c>
      <c r="L65" s="153">
        <v>74</v>
      </c>
      <c r="M65" s="153">
        <v>54.64</v>
      </c>
      <c r="N65" s="133" t="s">
        <v>35</v>
      </c>
    </row>
    <row r="66" spans="1:14" x14ac:dyDescent="0.25">
      <c r="A66" s="132">
        <v>62</v>
      </c>
      <c r="B66" s="153">
        <v>76.63</v>
      </c>
      <c r="C66" s="153">
        <v>49.12</v>
      </c>
      <c r="D66" s="153">
        <v>52.44</v>
      </c>
      <c r="E66" s="153">
        <v>36.18</v>
      </c>
      <c r="F66" s="153">
        <v>94.99</v>
      </c>
      <c r="G66" s="153">
        <v>69.069999999999993</v>
      </c>
      <c r="H66" s="153">
        <v>67.77</v>
      </c>
      <c r="I66" s="153">
        <v>48.46</v>
      </c>
      <c r="J66" s="153">
        <v>103.78</v>
      </c>
      <c r="K66" s="153">
        <v>77.47</v>
      </c>
      <c r="L66" s="153">
        <v>78.05</v>
      </c>
      <c r="M66" s="153">
        <v>57.33</v>
      </c>
      <c r="N66" s="133" t="s">
        <v>35</v>
      </c>
    </row>
    <row r="67" spans="1:14" x14ac:dyDescent="0.25">
      <c r="A67" s="132">
        <v>63</v>
      </c>
      <c r="B67" s="153">
        <v>82.2</v>
      </c>
      <c r="C67" s="153">
        <v>51.31</v>
      </c>
      <c r="D67" s="153">
        <v>55.17</v>
      </c>
      <c r="E67" s="153">
        <v>37.94</v>
      </c>
      <c r="F67" s="153">
        <v>100.7</v>
      </c>
      <c r="G67" s="153">
        <v>73.849999999999994</v>
      </c>
      <c r="H67" s="153">
        <v>71.069999999999993</v>
      </c>
      <c r="I67" s="153">
        <v>51.41</v>
      </c>
      <c r="J67" s="153">
        <v>109.18</v>
      </c>
      <c r="K67" s="153">
        <v>81.680000000000007</v>
      </c>
      <c r="L67" s="153">
        <v>81.900000000000006</v>
      </c>
      <c r="M67" s="153">
        <v>59.9</v>
      </c>
      <c r="N67" s="133" t="s">
        <v>35</v>
      </c>
    </row>
    <row r="68" spans="1:14" x14ac:dyDescent="0.25">
      <c r="A68" s="132">
        <v>64</v>
      </c>
      <c r="B68" s="153">
        <v>87.5</v>
      </c>
      <c r="C68" s="153">
        <v>53.4</v>
      </c>
      <c r="D68" s="153">
        <v>57.76</v>
      </c>
      <c r="E68" s="153">
        <v>39.61</v>
      </c>
      <c r="F68" s="153">
        <v>106.13</v>
      </c>
      <c r="G68" s="153">
        <v>78.38</v>
      </c>
      <c r="H68" s="153">
        <v>74.209999999999994</v>
      </c>
      <c r="I68" s="153">
        <v>54.2</v>
      </c>
      <c r="J68" s="153">
        <v>114.31</v>
      </c>
      <c r="K68" s="153">
        <v>85.67</v>
      </c>
      <c r="L68" s="153">
        <v>85.56</v>
      </c>
      <c r="M68" s="153">
        <v>62.33</v>
      </c>
      <c r="N68" s="133" t="s">
        <v>35</v>
      </c>
    </row>
    <row r="69" spans="1:14" x14ac:dyDescent="0.25">
      <c r="A69" s="132">
        <v>65</v>
      </c>
      <c r="B69" s="153">
        <v>92.79</v>
      </c>
      <c r="C69" s="153">
        <v>55.48</v>
      </c>
      <c r="D69" s="153">
        <v>60.35</v>
      </c>
      <c r="E69" s="153">
        <v>41.28</v>
      </c>
      <c r="F69" s="153">
        <v>111.56</v>
      </c>
      <c r="G69" s="153">
        <v>82.92</v>
      </c>
      <c r="H69" s="153">
        <v>77.349999999999994</v>
      </c>
      <c r="I69" s="153">
        <v>57</v>
      </c>
      <c r="J69" s="153">
        <v>119.44</v>
      </c>
      <c r="K69" s="153">
        <v>89.66</v>
      </c>
      <c r="L69" s="153">
        <v>89.22</v>
      </c>
      <c r="M69" s="153">
        <v>64.77</v>
      </c>
      <c r="N69" s="133" t="s">
        <v>35</v>
      </c>
    </row>
    <row r="70" spans="1:14" x14ac:dyDescent="0.25">
      <c r="A70" s="132">
        <v>66</v>
      </c>
      <c r="B70" s="153">
        <v>98.9</v>
      </c>
      <c r="C70" s="153">
        <v>59.42</v>
      </c>
      <c r="D70" s="153">
        <v>63.85</v>
      </c>
      <c r="E70" s="153">
        <v>44</v>
      </c>
      <c r="F70" s="153">
        <v>120.2</v>
      </c>
      <c r="G70" s="153">
        <v>88.85</v>
      </c>
      <c r="H70" s="153">
        <v>82.89</v>
      </c>
      <c r="I70" s="153">
        <v>60.95</v>
      </c>
      <c r="J70" s="153">
        <v>128.25</v>
      </c>
      <c r="K70" s="153">
        <v>96.19</v>
      </c>
      <c r="L70" s="153">
        <v>95.4</v>
      </c>
      <c r="M70" s="153">
        <v>70.319999999999993</v>
      </c>
      <c r="N70" s="133" t="s">
        <v>35</v>
      </c>
    </row>
    <row r="71" spans="1:14" x14ac:dyDescent="0.25">
      <c r="A71" s="132">
        <v>67</v>
      </c>
      <c r="B71" s="153">
        <v>105.01</v>
      </c>
      <c r="C71" s="153">
        <v>63.36</v>
      </c>
      <c r="D71" s="153">
        <v>67.349999999999994</v>
      </c>
      <c r="E71" s="153">
        <v>46.72</v>
      </c>
      <c r="F71" s="153">
        <v>128.85</v>
      </c>
      <c r="G71" s="153">
        <v>94.78</v>
      </c>
      <c r="H71" s="153">
        <v>88.43</v>
      </c>
      <c r="I71" s="153">
        <v>64.900000000000006</v>
      </c>
      <c r="J71" s="153">
        <v>137.05000000000001</v>
      </c>
      <c r="K71" s="153">
        <v>102.72</v>
      </c>
      <c r="L71" s="153">
        <v>101.58</v>
      </c>
      <c r="M71" s="153">
        <v>75.88</v>
      </c>
      <c r="N71" s="133" t="s">
        <v>35</v>
      </c>
    </row>
    <row r="72" spans="1:14" x14ac:dyDescent="0.25">
      <c r="A72" s="132">
        <v>68</v>
      </c>
      <c r="B72" s="153">
        <v>110.83</v>
      </c>
      <c r="C72" s="153">
        <v>67.12</v>
      </c>
      <c r="D72" s="153">
        <v>70.680000000000007</v>
      </c>
      <c r="E72" s="153">
        <v>49.31</v>
      </c>
      <c r="F72" s="153">
        <v>137.08000000000001</v>
      </c>
      <c r="G72" s="153">
        <v>100.43</v>
      </c>
      <c r="H72" s="153">
        <v>93.71</v>
      </c>
      <c r="I72" s="153">
        <v>68.66</v>
      </c>
      <c r="J72" s="153">
        <v>145.44</v>
      </c>
      <c r="K72" s="153">
        <v>108.94</v>
      </c>
      <c r="L72" s="153">
        <v>107.46</v>
      </c>
      <c r="M72" s="153">
        <v>81.17</v>
      </c>
      <c r="N72" s="133" t="s">
        <v>35</v>
      </c>
    </row>
    <row r="73" spans="1:14" x14ac:dyDescent="0.25">
      <c r="A73" s="132">
        <v>69</v>
      </c>
      <c r="B73" s="153">
        <v>116.35</v>
      </c>
      <c r="C73" s="153">
        <v>70.680000000000007</v>
      </c>
      <c r="D73" s="153">
        <v>73.84</v>
      </c>
      <c r="E73" s="153">
        <v>51.77</v>
      </c>
      <c r="F73" s="153">
        <v>144.9</v>
      </c>
      <c r="G73" s="153">
        <v>105.79</v>
      </c>
      <c r="H73" s="153">
        <v>98.73</v>
      </c>
      <c r="I73" s="153">
        <v>72.23</v>
      </c>
      <c r="J73" s="153">
        <v>153.4</v>
      </c>
      <c r="K73" s="153">
        <v>114.84</v>
      </c>
      <c r="L73" s="153">
        <v>113.05</v>
      </c>
      <c r="M73" s="153">
        <v>86.19</v>
      </c>
      <c r="N73" s="133" t="s">
        <v>35</v>
      </c>
    </row>
    <row r="74" spans="1:14" x14ac:dyDescent="0.25">
      <c r="A74" s="132">
        <v>70</v>
      </c>
      <c r="B74" s="153">
        <v>121.88</v>
      </c>
      <c r="C74" s="153">
        <v>74.25</v>
      </c>
      <c r="D74" s="153">
        <v>77.010000000000005</v>
      </c>
      <c r="E74" s="153">
        <v>54.23</v>
      </c>
      <c r="F74" s="153">
        <v>152.72</v>
      </c>
      <c r="G74" s="153">
        <v>111.16</v>
      </c>
      <c r="H74" s="153">
        <v>103.74</v>
      </c>
      <c r="I74" s="153">
        <v>75.8</v>
      </c>
      <c r="J74" s="153">
        <v>161.37</v>
      </c>
      <c r="K74" s="153">
        <v>120.75</v>
      </c>
      <c r="L74" s="153">
        <v>118.64</v>
      </c>
      <c r="M74" s="153">
        <v>91.22</v>
      </c>
      <c r="N74" s="133" t="s">
        <v>35</v>
      </c>
    </row>
    <row r="75" spans="1:14" x14ac:dyDescent="0.25">
      <c r="A75" s="132">
        <v>71</v>
      </c>
      <c r="B75" s="153">
        <v>131.85</v>
      </c>
      <c r="C75" s="153">
        <v>80.34</v>
      </c>
      <c r="D75" s="153">
        <v>82.69</v>
      </c>
      <c r="E75" s="153">
        <v>59.09</v>
      </c>
      <c r="F75" s="153">
        <v>164.28</v>
      </c>
      <c r="G75" s="153">
        <v>120.21</v>
      </c>
      <c r="H75" s="153">
        <v>112</v>
      </c>
      <c r="I75" s="153">
        <v>82.01</v>
      </c>
      <c r="J75" s="153">
        <v>173.92</v>
      </c>
      <c r="K75" s="153">
        <v>130.54</v>
      </c>
      <c r="L75" s="153">
        <v>126.5</v>
      </c>
      <c r="M75" s="153">
        <v>97.86</v>
      </c>
      <c r="N75" s="133" t="s">
        <v>35</v>
      </c>
    </row>
    <row r="76" spans="1:14" x14ac:dyDescent="0.25">
      <c r="A76" s="132">
        <v>72</v>
      </c>
      <c r="B76" s="153">
        <v>141.81</v>
      </c>
      <c r="C76" s="153">
        <v>86.44</v>
      </c>
      <c r="D76" s="153">
        <v>88.38</v>
      </c>
      <c r="E76" s="153">
        <v>63.95</v>
      </c>
      <c r="F76" s="153">
        <v>175.83</v>
      </c>
      <c r="G76" s="153">
        <v>129.26</v>
      </c>
      <c r="H76" s="153">
        <v>120.27</v>
      </c>
      <c r="I76" s="153">
        <v>88.22</v>
      </c>
      <c r="J76" s="153">
        <v>186.47</v>
      </c>
      <c r="K76" s="153">
        <v>140.33000000000001</v>
      </c>
      <c r="L76" s="153">
        <v>134.35</v>
      </c>
      <c r="M76" s="153">
        <v>104.5</v>
      </c>
      <c r="N76" s="133" t="s">
        <v>35</v>
      </c>
    </row>
    <row r="77" spans="1:14" x14ac:dyDescent="0.25">
      <c r="A77" s="132">
        <v>73</v>
      </c>
      <c r="B77" s="153">
        <v>151.31</v>
      </c>
      <c r="C77" s="153">
        <v>92.24</v>
      </c>
      <c r="D77" s="153">
        <v>93.79</v>
      </c>
      <c r="E77" s="153">
        <v>68.58</v>
      </c>
      <c r="F77" s="153">
        <v>186.84</v>
      </c>
      <c r="G77" s="153">
        <v>137.88</v>
      </c>
      <c r="H77" s="153">
        <v>128.13999999999999</v>
      </c>
      <c r="I77" s="153">
        <v>94.14</v>
      </c>
      <c r="J77" s="153">
        <v>198.42</v>
      </c>
      <c r="K77" s="153">
        <v>149.65</v>
      </c>
      <c r="L77" s="153">
        <v>141.83000000000001</v>
      </c>
      <c r="M77" s="153">
        <v>110.82</v>
      </c>
      <c r="N77" s="133" t="s">
        <v>35</v>
      </c>
    </row>
    <row r="78" spans="1:14" x14ac:dyDescent="0.25">
      <c r="A78" s="132">
        <v>74</v>
      </c>
      <c r="B78" s="153">
        <v>160.32</v>
      </c>
      <c r="C78" s="153">
        <v>97.76</v>
      </c>
      <c r="D78" s="153">
        <v>98.94</v>
      </c>
      <c r="E78" s="153">
        <v>72.98</v>
      </c>
      <c r="F78" s="153">
        <v>197.29</v>
      </c>
      <c r="G78" s="153">
        <v>146.07</v>
      </c>
      <c r="H78" s="153">
        <v>135.61000000000001</v>
      </c>
      <c r="I78" s="153">
        <v>99.76</v>
      </c>
      <c r="J78" s="153">
        <v>209.77</v>
      </c>
      <c r="K78" s="153">
        <v>158.5</v>
      </c>
      <c r="L78" s="153">
        <v>148.94</v>
      </c>
      <c r="M78" s="153">
        <v>116.82</v>
      </c>
      <c r="N78" s="133" t="s">
        <v>35</v>
      </c>
    </row>
    <row r="79" spans="1:14" x14ac:dyDescent="0.25">
      <c r="A79" s="132">
        <v>75</v>
      </c>
      <c r="B79" s="153">
        <v>169.34</v>
      </c>
      <c r="C79" s="153">
        <v>103.27</v>
      </c>
      <c r="D79" s="153">
        <v>104.08</v>
      </c>
      <c r="E79" s="153">
        <v>77.38</v>
      </c>
      <c r="F79" s="153">
        <v>207.75</v>
      </c>
      <c r="G79" s="153">
        <v>154.26</v>
      </c>
      <c r="H79" s="153">
        <v>143.09</v>
      </c>
      <c r="I79" s="153">
        <v>105.38</v>
      </c>
      <c r="J79" s="153">
        <v>221.12</v>
      </c>
      <c r="K79" s="153">
        <v>167.36</v>
      </c>
      <c r="L79" s="153">
        <v>156.05000000000001</v>
      </c>
      <c r="M79" s="153">
        <v>122.83</v>
      </c>
      <c r="N79" s="133" t="s">
        <v>35</v>
      </c>
    </row>
    <row r="80" spans="1:14" x14ac:dyDescent="0.25">
      <c r="A80" s="132">
        <v>76</v>
      </c>
      <c r="B80" s="153">
        <v>181.02</v>
      </c>
      <c r="C80" s="153">
        <v>113.86</v>
      </c>
      <c r="D80" s="153">
        <v>116.64</v>
      </c>
      <c r="E80" s="153">
        <v>84.86</v>
      </c>
      <c r="F80" s="153">
        <v>223.8</v>
      </c>
      <c r="G80" s="153">
        <v>169.29</v>
      </c>
      <c r="H80" s="153">
        <v>154.96</v>
      </c>
      <c r="I80" s="153">
        <v>115.39</v>
      </c>
      <c r="J80" s="153">
        <v>239.39</v>
      </c>
      <c r="K80" s="153">
        <v>182.96</v>
      </c>
      <c r="L80" s="153">
        <v>167.98</v>
      </c>
      <c r="M80" s="153">
        <v>133.05000000000001</v>
      </c>
      <c r="N80" s="133" t="s">
        <v>35</v>
      </c>
    </row>
    <row r="81" spans="1:14" x14ac:dyDescent="0.25">
      <c r="A81" s="132">
        <v>77</v>
      </c>
      <c r="B81" s="153">
        <v>192.7</v>
      </c>
      <c r="C81" s="153">
        <v>124.45</v>
      </c>
      <c r="D81" s="153">
        <v>129.19999999999999</v>
      </c>
      <c r="E81" s="153">
        <v>92.34</v>
      </c>
      <c r="F81" s="153">
        <v>239.86</v>
      </c>
      <c r="G81" s="153">
        <v>184.32</v>
      </c>
      <c r="H81" s="153">
        <v>166.82</v>
      </c>
      <c r="I81" s="153">
        <v>125.39</v>
      </c>
      <c r="J81" s="153">
        <v>257.67</v>
      </c>
      <c r="K81" s="153">
        <v>198.57</v>
      </c>
      <c r="L81" s="153">
        <v>179.9</v>
      </c>
      <c r="M81" s="153">
        <v>143.27000000000001</v>
      </c>
      <c r="N81" s="133" t="s">
        <v>35</v>
      </c>
    </row>
    <row r="82" spans="1:14" x14ac:dyDescent="0.25">
      <c r="A82" s="132">
        <v>78</v>
      </c>
      <c r="B82" s="153">
        <v>203.82</v>
      </c>
      <c r="C82" s="153">
        <v>134.54</v>
      </c>
      <c r="D82" s="153">
        <v>141.16</v>
      </c>
      <c r="E82" s="153">
        <v>99.47</v>
      </c>
      <c r="F82" s="153">
        <v>255.15</v>
      </c>
      <c r="G82" s="153">
        <v>198.63</v>
      </c>
      <c r="H82" s="153">
        <v>178.12</v>
      </c>
      <c r="I82" s="153">
        <v>134.91999999999999</v>
      </c>
      <c r="J82" s="153">
        <v>275.07</v>
      </c>
      <c r="K82" s="153">
        <v>213.43</v>
      </c>
      <c r="L82" s="153">
        <v>191.26</v>
      </c>
      <c r="M82" s="153">
        <v>153</v>
      </c>
      <c r="N82" s="133" t="s">
        <v>35</v>
      </c>
    </row>
    <row r="83" spans="1:14" x14ac:dyDescent="0.25">
      <c r="A83" s="132">
        <v>79</v>
      </c>
      <c r="B83" s="153">
        <v>214.38</v>
      </c>
      <c r="C83" s="153">
        <v>144.12</v>
      </c>
      <c r="D83" s="153">
        <v>152.52000000000001</v>
      </c>
      <c r="E83" s="153">
        <v>106.24</v>
      </c>
      <c r="F83" s="153">
        <v>269.67</v>
      </c>
      <c r="G83" s="153">
        <v>212.22</v>
      </c>
      <c r="H83" s="153">
        <v>188.86</v>
      </c>
      <c r="I83" s="153">
        <v>143.97999999999999</v>
      </c>
      <c r="J83" s="153">
        <v>291.61</v>
      </c>
      <c r="K83" s="153">
        <v>227.54</v>
      </c>
      <c r="L83" s="153">
        <v>202.05</v>
      </c>
      <c r="M83" s="153">
        <v>162.24</v>
      </c>
      <c r="N83" s="133" t="s">
        <v>35</v>
      </c>
    </row>
    <row r="84" spans="1:14" x14ac:dyDescent="0.25">
      <c r="A84" s="132">
        <v>80</v>
      </c>
      <c r="B84" s="153">
        <v>224.95</v>
      </c>
      <c r="C84" s="153">
        <v>153.69999999999999</v>
      </c>
      <c r="D84" s="153">
        <v>163.88</v>
      </c>
      <c r="E84" s="153">
        <v>113.01</v>
      </c>
      <c r="F84" s="153">
        <v>284.2</v>
      </c>
      <c r="G84" s="153">
        <v>225.82</v>
      </c>
      <c r="H84" s="153">
        <v>199.59</v>
      </c>
      <c r="I84" s="153">
        <v>153.03</v>
      </c>
      <c r="J84" s="153">
        <v>308.14</v>
      </c>
      <c r="K84" s="153">
        <v>241.66</v>
      </c>
      <c r="L84" s="153">
        <v>212.84</v>
      </c>
      <c r="M84" s="153">
        <v>171.49</v>
      </c>
      <c r="N84" s="133" t="s">
        <v>35</v>
      </c>
    </row>
    <row r="85" spans="1:14" x14ac:dyDescent="0.25">
      <c r="A85" s="132">
        <v>81</v>
      </c>
      <c r="B85" s="133" t="s">
        <v>35</v>
      </c>
      <c r="C85" s="133" t="s">
        <v>35</v>
      </c>
      <c r="D85" s="133" t="s">
        <v>35</v>
      </c>
      <c r="E85" s="133" t="s">
        <v>35</v>
      </c>
      <c r="F85" s="133" t="s">
        <v>35</v>
      </c>
      <c r="G85" s="133" t="s">
        <v>35</v>
      </c>
      <c r="H85" s="133" t="s">
        <v>35</v>
      </c>
      <c r="I85" s="133" t="s">
        <v>35</v>
      </c>
      <c r="J85" s="133" t="s">
        <v>35</v>
      </c>
      <c r="K85" s="133" t="s">
        <v>35</v>
      </c>
      <c r="L85" s="133" t="s">
        <v>35</v>
      </c>
      <c r="M85" s="133" t="s">
        <v>35</v>
      </c>
      <c r="N85" s="133" t="s">
        <v>35</v>
      </c>
    </row>
    <row r="86" spans="1:14" x14ac:dyDescent="0.25">
      <c r="A86" s="132">
        <v>82</v>
      </c>
      <c r="B86" s="133" t="s">
        <v>35</v>
      </c>
      <c r="C86" s="133" t="s">
        <v>35</v>
      </c>
      <c r="D86" s="133" t="s">
        <v>35</v>
      </c>
      <c r="E86" s="133" t="s">
        <v>35</v>
      </c>
      <c r="F86" s="133" t="s">
        <v>35</v>
      </c>
      <c r="G86" s="133" t="s">
        <v>35</v>
      </c>
      <c r="H86" s="133" t="s">
        <v>35</v>
      </c>
      <c r="I86" s="133" t="s">
        <v>35</v>
      </c>
      <c r="J86" s="133" t="s">
        <v>35</v>
      </c>
      <c r="K86" s="133" t="s">
        <v>35</v>
      </c>
      <c r="L86" s="133" t="s">
        <v>35</v>
      </c>
      <c r="M86" s="133" t="s">
        <v>35</v>
      </c>
      <c r="N86" s="133" t="s">
        <v>35</v>
      </c>
    </row>
    <row r="87" spans="1:14" x14ac:dyDescent="0.25">
      <c r="A87" s="132">
        <v>83</v>
      </c>
      <c r="B87" s="133" t="s">
        <v>35</v>
      </c>
      <c r="C87" s="133" t="s">
        <v>35</v>
      </c>
      <c r="D87" s="133" t="s">
        <v>35</v>
      </c>
      <c r="E87" s="133" t="s">
        <v>35</v>
      </c>
      <c r="F87" s="133" t="s">
        <v>35</v>
      </c>
      <c r="G87" s="133" t="s">
        <v>35</v>
      </c>
      <c r="H87" s="133" t="s">
        <v>35</v>
      </c>
      <c r="I87" s="133" t="s">
        <v>35</v>
      </c>
      <c r="J87" s="133" t="s">
        <v>35</v>
      </c>
      <c r="K87" s="133" t="s">
        <v>35</v>
      </c>
      <c r="L87" s="133" t="s">
        <v>35</v>
      </c>
      <c r="M87" s="133" t="s">
        <v>35</v>
      </c>
      <c r="N87" s="133" t="s">
        <v>35</v>
      </c>
    </row>
    <row r="88" spans="1:14" x14ac:dyDescent="0.25">
      <c r="A88" s="132">
        <v>84</v>
      </c>
      <c r="B88" s="133" t="s">
        <v>35</v>
      </c>
      <c r="C88" s="133" t="s">
        <v>35</v>
      </c>
      <c r="D88" s="133" t="s">
        <v>35</v>
      </c>
      <c r="E88" s="133" t="s">
        <v>35</v>
      </c>
      <c r="F88" s="133" t="s">
        <v>35</v>
      </c>
      <c r="G88" s="133" t="s">
        <v>35</v>
      </c>
      <c r="H88" s="133" t="s">
        <v>35</v>
      </c>
      <c r="I88" s="133" t="s">
        <v>35</v>
      </c>
      <c r="J88" s="133" t="s">
        <v>35</v>
      </c>
      <c r="K88" s="133" t="s">
        <v>35</v>
      </c>
      <c r="L88" s="133" t="s">
        <v>35</v>
      </c>
      <c r="M88" s="133" t="s">
        <v>35</v>
      </c>
      <c r="N88" s="133" t="s">
        <v>35</v>
      </c>
    </row>
    <row r="89" spans="1:14" x14ac:dyDescent="0.25">
      <c r="A89" s="132">
        <v>85</v>
      </c>
      <c r="B89" s="133" t="s">
        <v>35</v>
      </c>
      <c r="C89" s="133" t="s">
        <v>35</v>
      </c>
      <c r="D89" s="133" t="s">
        <v>35</v>
      </c>
      <c r="E89" s="133" t="s">
        <v>35</v>
      </c>
      <c r="F89" s="133" t="s">
        <v>35</v>
      </c>
      <c r="G89" s="133" t="s">
        <v>35</v>
      </c>
      <c r="H89" s="133" t="s">
        <v>35</v>
      </c>
      <c r="I89" s="133" t="s">
        <v>35</v>
      </c>
      <c r="J89" s="133" t="s">
        <v>35</v>
      </c>
      <c r="K89" s="133" t="s">
        <v>35</v>
      </c>
      <c r="L89" s="133" t="s">
        <v>35</v>
      </c>
      <c r="M89" s="133" t="s">
        <v>35</v>
      </c>
      <c r="N89" s="133" t="s">
        <v>35</v>
      </c>
    </row>
    <row r="90" spans="1:14" x14ac:dyDescent="0.25">
      <c r="A90" s="132">
        <v>86</v>
      </c>
      <c r="B90" s="133" t="s">
        <v>35</v>
      </c>
      <c r="C90" s="133" t="s">
        <v>35</v>
      </c>
      <c r="D90" s="133" t="s">
        <v>35</v>
      </c>
      <c r="E90" s="133" t="s">
        <v>35</v>
      </c>
      <c r="F90" s="133" t="s">
        <v>35</v>
      </c>
      <c r="G90" s="133" t="s">
        <v>35</v>
      </c>
      <c r="H90" s="133" t="s">
        <v>35</v>
      </c>
      <c r="I90" s="133" t="s">
        <v>35</v>
      </c>
      <c r="J90" s="133" t="s">
        <v>35</v>
      </c>
      <c r="K90" s="133" t="s">
        <v>35</v>
      </c>
      <c r="L90" s="133" t="s">
        <v>35</v>
      </c>
      <c r="M90" s="133" t="s">
        <v>35</v>
      </c>
      <c r="N90" s="133" t="s">
        <v>35</v>
      </c>
    </row>
    <row r="91" spans="1:14" x14ac:dyDescent="0.25">
      <c r="A91" s="132">
        <v>87</v>
      </c>
      <c r="B91" s="133" t="s">
        <v>35</v>
      </c>
      <c r="C91" s="133" t="s">
        <v>35</v>
      </c>
      <c r="D91" s="133" t="s">
        <v>35</v>
      </c>
      <c r="E91" s="133" t="s">
        <v>35</v>
      </c>
      <c r="F91" s="133" t="s">
        <v>35</v>
      </c>
      <c r="G91" s="133" t="s">
        <v>35</v>
      </c>
      <c r="H91" s="133" t="s">
        <v>35</v>
      </c>
      <c r="I91" s="133" t="s">
        <v>35</v>
      </c>
      <c r="J91" s="133" t="s">
        <v>35</v>
      </c>
      <c r="K91" s="133" t="s">
        <v>35</v>
      </c>
      <c r="L91" s="133" t="s">
        <v>35</v>
      </c>
      <c r="M91" s="133" t="s">
        <v>35</v>
      </c>
      <c r="N91" s="133" t="s">
        <v>35</v>
      </c>
    </row>
    <row r="92" spans="1:14" x14ac:dyDescent="0.25">
      <c r="A92" s="132">
        <v>88</v>
      </c>
      <c r="B92" s="133" t="s">
        <v>35</v>
      </c>
      <c r="C92" s="133" t="s">
        <v>35</v>
      </c>
      <c r="D92" s="133" t="s">
        <v>35</v>
      </c>
      <c r="E92" s="133" t="s">
        <v>35</v>
      </c>
      <c r="F92" s="133" t="s">
        <v>35</v>
      </c>
      <c r="G92" s="133" t="s">
        <v>35</v>
      </c>
      <c r="H92" s="133" t="s">
        <v>35</v>
      </c>
      <c r="I92" s="133" t="s">
        <v>35</v>
      </c>
      <c r="J92" s="133" t="s">
        <v>35</v>
      </c>
      <c r="K92" s="133" t="s">
        <v>35</v>
      </c>
      <c r="L92" s="133" t="s">
        <v>35</v>
      </c>
      <c r="M92" s="133" t="s">
        <v>35</v>
      </c>
      <c r="N92" s="133" t="s">
        <v>35</v>
      </c>
    </row>
    <row r="93" spans="1:14" x14ac:dyDescent="0.25">
      <c r="A93" s="132">
        <v>89</v>
      </c>
      <c r="B93" s="133" t="s">
        <v>35</v>
      </c>
      <c r="C93" s="133" t="s">
        <v>35</v>
      </c>
      <c r="D93" s="133" t="s">
        <v>35</v>
      </c>
      <c r="E93" s="133" t="s">
        <v>35</v>
      </c>
      <c r="F93" s="133" t="s">
        <v>35</v>
      </c>
      <c r="G93" s="133" t="s">
        <v>35</v>
      </c>
      <c r="H93" s="133" t="s">
        <v>35</v>
      </c>
      <c r="I93" s="133" t="s">
        <v>35</v>
      </c>
      <c r="J93" s="133" t="s">
        <v>35</v>
      </c>
      <c r="K93" s="133" t="s">
        <v>35</v>
      </c>
      <c r="L93" s="133" t="s">
        <v>35</v>
      </c>
      <c r="M93" s="133" t="s">
        <v>35</v>
      </c>
      <c r="N93" s="133" t="s">
        <v>35</v>
      </c>
    </row>
    <row r="94" spans="1:14" x14ac:dyDescent="0.25">
      <c r="A94" s="132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  <c r="F94" s="133" t="s">
        <v>35</v>
      </c>
      <c r="G94" s="133" t="s">
        <v>35</v>
      </c>
      <c r="H94" s="133" t="s">
        <v>35</v>
      </c>
      <c r="I94" s="133" t="s">
        <v>35</v>
      </c>
      <c r="J94" s="133" t="s">
        <v>35</v>
      </c>
      <c r="K94" s="133" t="s">
        <v>35</v>
      </c>
      <c r="L94" s="133" t="s">
        <v>35</v>
      </c>
      <c r="M94" s="133" t="s">
        <v>35</v>
      </c>
      <c r="N94" s="133" t="s">
        <v>35</v>
      </c>
    </row>
    <row r="95" spans="1:14" x14ac:dyDescent="0.25">
      <c r="A95" s="132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  <c r="F95" s="133" t="s">
        <v>35</v>
      </c>
      <c r="G95" s="133" t="s">
        <v>35</v>
      </c>
      <c r="H95" s="133" t="s">
        <v>35</v>
      </c>
      <c r="I95" s="133" t="s">
        <v>35</v>
      </c>
      <c r="J95" s="133" t="s">
        <v>35</v>
      </c>
      <c r="K95" s="133" t="s">
        <v>35</v>
      </c>
      <c r="L95" s="133" t="s">
        <v>35</v>
      </c>
      <c r="M95" s="133" t="s">
        <v>35</v>
      </c>
      <c r="N95" s="133" t="s">
        <v>35</v>
      </c>
    </row>
    <row r="96" spans="1:14" x14ac:dyDescent="0.25">
      <c r="A96" s="132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  <c r="F96" s="133" t="s">
        <v>35</v>
      </c>
      <c r="G96" s="133" t="s">
        <v>35</v>
      </c>
      <c r="H96" s="133" t="s">
        <v>35</v>
      </c>
      <c r="I96" s="133" t="s">
        <v>35</v>
      </c>
      <c r="J96" s="133" t="s">
        <v>35</v>
      </c>
      <c r="K96" s="133" t="s">
        <v>35</v>
      </c>
      <c r="L96" s="133" t="s">
        <v>35</v>
      </c>
      <c r="M96" s="133" t="s">
        <v>35</v>
      </c>
      <c r="N96" s="133" t="s">
        <v>35</v>
      </c>
    </row>
    <row r="97" spans="1:14" x14ac:dyDescent="0.25">
      <c r="A97" s="132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  <c r="F97" s="133" t="s">
        <v>35</v>
      </c>
      <c r="G97" s="133" t="s">
        <v>35</v>
      </c>
      <c r="H97" s="133" t="s">
        <v>35</v>
      </c>
      <c r="I97" s="133" t="s">
        <v>35</v>
      </c>
      <c r="J97" s="133" t="s">
        <v>35</v>
      </c>
      <c r="K97" s="133" t="s">
        <v>35</v>
      </c>
      <c r="L97" s="133" t="s">
        <v>35</v>
      </c>
      <c r="M97" s="133" t="s">
        <v>35</v>
      </c>
      <c r="N97" s="133" t="s">
        <v>35</v>
      </c>
    </row>
    <row r="98" spans="1:14" x14ac:dyDescent="0.25">
      <c r="A98" s="132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  <c r="F98" s="133" t="s">
        <v>35</v>
      </c>
      <c r="G98" s="133" t="s">
        <v>35</v>
      </c>
      <c r="H98" s="133" t="s">
        <v>35</v>
      </c>
      <c r="I98" s="133" t="s">
        <v>35</v>
      </c>
      <c r="J98" s="133" t="s">
        <v>35</v>
      </c>
      <c r="K98" s="133" t="s">
        <v>35</v>
      </c>
      <c r="L98" s="133" t="s">
        <v>35</v>
      </c>
      <c r="M98" s="133" t="s">
        <v>35</v>
      </c>
      <c r="N98" s="133" t="s">
        <v>35</v>
      </c>
    </row>
    <row r="99" spans="1:14" x14ac:dyDescent="0.25">
      <c r="A99" s="132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  <c r="F99" s="133" t="s">
        <v>35</v>
      </c>
      <c r="G99" s="133" t="s">
        <v>35</v>
      </c>
      <c r="H99" s="133" t="s">
        <v>35</v>
      </c>
      <c r="I99" s="133" t="s">
        <v>35</v>
      </c>
      <c r="J99" s="133" t="s">
        <v>35</v>
      </c>
      <c r="K99" s="133" t="s">
        <v>35</v>
      </c>
      <c r="L99" s="133" t="s">
        <v>35</v>
      </c>
      <c r="M99" s="133" t="s">
        <v>35</v>
      </c>
      <c r="N99" s="133" t="s">
        <v>35</v>
      </c>
    </row>
    <row r="100" spans="1:14" x14ac:dyDescent="0.25">
      <c r="A100" s="132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  <c r="F100" s="133" t="s">
        <v>35</v>
      </c>
      <c r="G100" s="133" t="s">
        <v>35</v>
      </c>
      <c r="H100" s="133" t="s">
        <v>35</v>
      </c>
      <c r="I100" s="133" t="s">
        <v>35</v>
      </c>
      <c r="J100" s="133" t="s">
        <v>35</v>
      </c>
      <c r="K100" s="133" t="s">
        <v>35</v>
      </c>
      <c r="L100" s="133" t="s">
        <v>35</v>
      </c>
      <c r="M100" s="133" t="s">
        <v>35</v>
      </c>
      <c r="N100" s="133" t="s">
        <v>35</v>
      </c>
    </row>
    <row r="101" spans="1:14" x14ac:dyDescent="0.25">
      <c r="A101" s="132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  <c r="F101" s="133" t="s">
        <v>35</v>
      </c>
      <c r="G101" s="133" t="s">
        <v>35</v>
      </c>
      <c r="H101" s="133" t="s">
        <v>35</v>
      </c>
      <c r="I101" s="133" t="s">
        <v>35</v>
      </c>
      <c r="J101" s="133" t="s">
        <v>35</v>
      </c>
      <c r="K101" s="133" t="s">
        <v>35</v>
      </c>
      <c r="L101" s="133" t="s">
        <v>35</v>
      </c>
      <c r="M101" s="133" t="s">
        <v>35</v>
      </c>
      <c r="N101" s="133" t="s">
        <v>35</v>
      </c>
    </row>
    <row r="102" spans="1:14" x14ac:dyDescent="0.25">
      <c r="A102" s="132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  <c r="F102" s="133" t="s">
        <v>35</v>
      </c>
      <c r="G102" s="133" t="s">
        <v>35</v>
      </c>
      <c r="H102" s="133" t="s">
        <v>35</v>
      </c>
      <c r="I102" s="133" t="s">
        <v>35</v>
      </c>
      <c r="J102" s="133" t="s">
        <v>35</v>
      </c>
      <c r="K102" s="133" t="s">
        <v>35</v>
      </c>
      <c r="L102" s="133" t="s">
        <v>35</v>
      </c>
      <c r="M102" s="133" t="s">
        <v>35</v>
      </c>
      <c r="N102" s="133" t="s">
        <v>35</v>
      </c>
    </row>
    <row r="103" spans="1:14" x14ac:dyDescent="0.25">
      <c r="A103" s="132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  <c r="F103" s="133" t="s">
        <v>35</v>
      </c>
      <c r="G103" s="133" t="s">
        <v>35</v>
      </c>
      <c r="H103" s="133" t="s">
        <v>35</v>
      </c>
      <c r="I103" s="133" t="s">
        <v>35</v>
      </c>
      <c r="J103" s="133" t="s">
        <v>35</v>
      </c>
      <c r="K103" s="133" t="s">
        <v>35</v>
      </c>
      <c r="L103" s="133" t="s">
        <v>35</v>
      </c>
      <c r="M103" s="133" t="s">
        <v>35</v>
      </c>
      <c r="N103" s="133" t="s">
        <v>35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Normal="100" workbookViewId="0"/>
  </sheetViews>
  <sheetFormatPr defaultRowHeight="15" x14ac:dyDescent="0.25"/>
  <cols>
    <col min="1" max="10" width="8.28515625"/>
    <col min="11" max="256" width="16.28515625"/>
    <col min="257" max="1025" width="11.5703125"/>
  </cols>
  <sheetData>
    <row r="1" spans="1:10" x14ac:dyDescent="0.25">
      <c r="A1" s="130"/>
      <c r="B1" s="287" t="s">
        <v>8</v>
      </c>
      <c r="C1" s="287"/>
      <c r="D1" s="287"/>
      <c r="E1" s="287"/>
      <c r="F1" s="287" t="s">
        <v>54</v>
      </c>
      <c r="G1" s="287"/>
      <c r="H1" s="287"/>
      <c r="I1" s="287"/>
      <c r="J1" s="131" t="s">
        <v>1382</v>
      </c>
    </row>
    <row r="2" spans="1:10" x14ac:dyDescent="0.25">
      <c r="A2" s="154" t="s">
        <v>25</v>
      </c>
      <c r="B2" s="287" t="s">
        <v>1379</v>
      </c>
      <c r="C2" s="287"/>
      <c r="D2" s="287" t="s">
        <v>1380</v>
      </c>
      <c r="E2" s="287"/>
      <c r="F2" s="287" t="s">
        <v>1379</v>
      </c>
      <c r="G2" s="287"/>
      <c r="H2" s="287" t="s">
        <v>1380</v>
      </c>
      <c r="I2" s="287"/>
      <c r="J2" s="130"/>
    </row>
    <row r="3" spans="1:10" x14ac:dyDescent="0.25">
      <c r="A3" s="130"/>
      <c r="B3" s="131" t="s">
        <v>1101</v>
      </c>
      <c r="C3" s="131" t="s">
        <v>1381</v>
      </c>
      <c r="D3" s="131" t="s">
        <v>1101</v>
      </c>
      <c r="E3" s="131" t="s">
        <v>1381</v>
      </c>
      <c r="F3" s="131" t="s">
        <v>1101</v>
      </c>
      <c r="G3" s="131" t="s">
        <v>1381</v>
      </c>
      <c r="H3" s="131" t="s">
        <v>1101</v>
      </c>
      <c r="I3" s="131" t="s">
        <v>1381</v>
      </c>
      <c r="J3" s="130"/>
    </row>
    <row r="4" spans="1:10" x14ac:dyDescent="0.25">
      <c r="A4" s="154">
        <v>0</v>
      </c>
      <c r="B4" s="133" t="s">
        <v>35</v>
      </c>
      <c r="C4" s="133" t="s">
        <v>35</v>
      </c>
      <c r="D4" s="133" t="s">
        <v>35</v>
      </c>
      <c r="E4" s="133" t="s">
        <v>35</v>
      </c>
      <c r="F4" s="133" t="s">
        <v>35</v>
      </c>
      <c r="G4" s="133" t="s">
        <v>35</v>
      </c>
      <c r="H4" s="133" t="s">
        <v>35</v>
      </c>
      <c r="I4" s="133" t="s">
        <v>35</v>
      </c>
      <c r="J4" s="133" t="s">
        <v>35</v>
      </c>
    </row>
    <row r="5" spans="1:10" x14ac:dyDescent="0.25">
      <c r="A5" s="154">
        <v>1</v>
      </c>
      <c r="B5" s="133" t="s">
        <v>35</v>
      </c>
      <c r="C5" s="133" t="s">
        <v>35</v>
      </c>
      <c r="D5" s="133" t="s">
        <v>35</v>
      </c>
      <c r="E5" s="133" t="s">
        <v>35</v>
      </c>
      <c r="F5" s="133" t="s">
        <v>35</v>
      </c>
      <c r="G5" s="133" t="s">
        <v>35</v>
      </c>
      <c r="H5" s="133" t="s">
        <v>35</v>
      </c>
      <c r="I5" s="133" t="s">
        <v>35</v>
      </c>
      <c r="J5" s="133" t="s">
        <v>35</v>
      </c>
    </row>
    <row r="6" spans="1:10" x14ac:dyDescent="0.25">
      <c r="A6" s="154">
        <v>2</v>
      </c>
      <c r="B6" s="133" t="s">
        <v>35</v>
      </c>
      <c r="C6" s="133" t="s">
        <v>35</v>
      </c>
      <c r="D6" s="133" t="s">
        <v>35</v>
      </c>
      <c r="E6" s="133" t="s">
        <v>35</v>
      </c>
      <c r="F6" s="133" t="s">
        <v>35</v>
      </c>
      <c r="G6" s="133" t="s">
        <v>35</v>
      </c>
      <c r="H6" s="133" t="s">
        <v>35</v>
      </c>
      <c r="I6" s="133" t="s">
        <v>35</v>
      </c>
      <c r="J6" s="133" t="s">
        <v>35</v>
      </c>
    </row>
    <row r="7" spans="1:10" x14ac:dyDescent="0.25">
      <c r="A7" s="154">
        <v>3</v>
      </c>
      <c r="B7" s="133" t="s">
        <v>35</v>
      </c>
      <c r="C7" s="133" t="s">
        <v>35</v>
      </c>
      <c r="D7" s="133" t="s">
        <v>35</v>
      </c>
      <c r="E7" s="133" t="s">
        <v>35</v>
      </c>
      <c r="F7" s="133" t="s">
        <v>35</v>
      </c>
      <c r="G7" s="133" t="s">
        <v>35</v>
      </c>
      <c r="H7" s="133" t="s">
        <v>35</v>
      </c>
      <c r="I7" s="133" t="s">
        <v>35</v>
      </c>
      <c r="J7" s="133" t="s">
        <v>35</v>
      </c>
    </row>
    <row r="8" spans="1:10" x14ac:dyDescent="0.25">
      <c r="A8" s="154">
        <v>4</v>
      </c>
      <c r="B8" s="133" t="s">
        <v>35</v>
      </c>
      <c r="C8" s="133" t="s">
        <v>35</v>
      </c>
      <c r="D8" s="133" t="s">
        <v>35</v>
      </c>
      <c r="E8" s="133" t="s">
        <v>35</v>
      </c>
      <c r="F8" s="133" t="s">
        <v>35</v>
      </c>
      <c r="G8" s="133" t="s">
        <v>35</v>
      </c>
      <c r="H8" s="133" t="s">
        <v>35</v>
      </c>
      <c r="I8" s="133" t="s">
        <v>35</v>
      </c>
      <c r="J8" s="133" t="s">
        <v>35</v>
      </c>
    </row>
    <row r="9" spans="1:10" x14ac:dyDescent="0.25">
      <c r="A9" s="154">
        <v>5</v>
      </c>
      <c r="B9" s="133" t="s">
        <v>35</v>
      </c>
      <c r="C9" s="133" t="s">
        <v>35</v>
      </c>
      <c r="D9" s="133" t="s">
        <v>35</v>
      </c>
      <c r="E9" s="133" t="s">
        <v>35</v>
      </c>
      <c r="F9" s="133" t="s">
        <v>35</v>
      </c>
      <c r="G9" s="133" t="s">
        <v>35</v>
      </c>
      <c r="H9" s="133" t="s">
        <v>35</v>
      </c>
      <c r="I9" s="133" t="s">
        <v>35</v>
      </c>
      <c r="J9" s="133" t="s">
        <v>35</v>
      </c>
    </row>
    <row r="10" spans="1:10" x14ac:dyDescent="0.25">
      <c r="A10" s="154">
        <v>6</v>
      </c>
      <c r="B10" s="133" t="s">
        <v>35</v>
      </c>
      <c r="C10" s="133" t="s">
        <v>35</v>
      </c>
      <c r="D10" s="133" t="s">
        <v>35</v>
      </c>
      <c r="E10" s="133" t="s">
        <v>35</v>
      </c>
      <c r="F10" s="133" t="s">
        <v>35</v>
      </c>
      <c r="G10" s="133" t="s">
        <v>35</v>
      </c>
      <c r="H10" s="133" t="s">
        <v>35</v>
      </c>
      <c r="I10" s="133" t="s">
        <v>35</v>
      </c>
      <c r="J10" s="133" t="s">
        <v>35</v>
      </c>
    </row>
    <row r="11" spans="1:10" x14ac:dyDescent="0.25">
      <c r="A11" s="154">
        <v>7</v>
      </c>
      <c r="B11" s="133" t="s">
        <v>35</v>
      </c>
      <c r="C11" s="133" t="s">
        <v>35</v>
      </c>
      <c r="D11" s="133" t="s">
        <v>35</v>
      </c>
      <c r="E11" s="133" t="s">
        <v>35</v>
      </c>
      <c r="F11" s="133" t="s">
        <v>35</v>
      </c>
      <c r="G11" s="133" t="s">
        <v>35</v>
      </c>
      <c r="H11" s="133" t="s">
        <v>35</v>
      </c>
      <c r="I11" s="133" t="s">
        <v>35</v>
      </c>
      <c r="J11" s="133" t="s">
        <v>35</v>
      </c>
    </row>
    <row r="12" spans="1:10" x14ac:dyDescent="0.25">
      <c r="A12" s="154">
        <v>8</v>
      </c>
      <c r="B12" s="133" t="s">
        <v>35</v>
      </c>
      <c r="C12" s="133" t="s">
        <v>35</v>
      </c>
      <c r="D12" s="133" t="s">
        <v>35</v>
      </c>
      <c r="E12" s="133" t="s">
        <v>35</v>
      </c>
      <c r="F12" s="133" t="s">
        <v>35</v>
      </c>
      <c r="G12" s="133" t="s">
        <v>35</v>
      </c>
      <c r="H12" s="133" t="s">
        <v>35</v>
      </c>
      <c r="I12" s="133" t="s">
        <v>35</v>
      </c>
      <c r="J12" s="133" t="s">
        <v>35</v>
      </c>
    </row>
    <row r="13" spans="1:10" x14ac:dyDescent="0.25">
      <c r="A13" s="154">
        <v>9</v>
      </c>
      <c r="B13" s="133" t="s">
        <v>35</v>
      </c>
      <c r="C13" s="133" t="s">
        <v>35</v>
      </c>
      <c r="D13" s="133" t="s">
        <v>35</v>
      </c>
      <c r="E13" s="133" t="s">
        <v>35</v>
      </c>
      <c r="F13" s="133" t="s">
        <v>35</v>
      </c>
      <c r="G13" s="133" t="s">
        <v>35</v>
      </c>
      <c r="H13" s="133" t="s">
        <v>35</v>
      </c>
      <c r="I13" s="133" t="s">
        <v>35</v>
      </c>
      <c r="J13" s="133" t="s">
        <v>35</v>
      </c>
    </row>
    <row r="14" spans="1:10" x14ac:dyDescent="0.25">
      <c r="A14" s="154">
        <v>10</v>
      </c>
      <c r="B14" s="133" t="s">
        <v>35</v>
      </c>
      <c r="C14" s="133" t="s">
        <v>35</v>
      </c>
      <c r="D14" s="133" t="s">
        <v>35</v>
      </c>
      <c r="E14" s="133" t="s">
        <v>35</v>
      </c>
      <c r="F14" s="133" t="s">
        <v>35</v>
      </c>
      <c r="G14" s="133" t="s">
        <v>35</v>
      </c>
      <c r="H14" s="133" t="s">
        <v>35</v>
      </c>
      <c r="I14" s="133" t="s">
        <v>35</v>
      </c>
      <c r="J14" s="133" t="s">
        <v>35</v>
      </c>
    </row>
    <row r="15" spans="1:10" x14ac:dyDescent="0.25">
      <c r="A15" s="154">
        <v>11</v>
      </c>
      <c r="B15" s="133" t="s">
        <v>35</v>
      </c>
      <c r="C15" s="133" t="s">
        <v>35</v>
      </c>
      <c r="D15" s="133" t="s">
        <v>35</v>
      </c>
      <c r="E15" s="133" t="s">
        <v>35</v>
      </c>
      <c r="F15" s="133" t="s">
        <v>35</v>
      </c>
      <c r="G15" s="133" t="s">
        <v>35</v>
      </c>
      <c r="H15" s="133" t="s">
        <v>35</v>
      </c>
      <c r="I15" s="133" t="s">
        <v>35</v>
      </c>
      <c r="J15" s="133" t="s">
        <v>35</v>
      </c>
    </row>
    <row r="16" spans="1:10" x14ac:dyDescent="0.25">
      <c r="A16" s="154">
        <v>12</v>
      </c>
      <c r="B16" s="133" t="s">
        <v>35</v>
      </c>
      <c r="C16" s="133" t="s">
        <v>35</v>
      </c>
      <c r="D16" s="133" t="s">
        <v>35</v>
      </c>
      <c r="E16" s="133" t="s">
        <v>35</v>
      </c>
      <c r="F16" s="133" t="s">
        <v>35</v>
      </c>
      <c r="G16" s="133" t="s">
        <v>35</v>
      </c>
      <c r="H16" s="133" t="s">
        <v>35</v>
      </c>
      <c r="I16" s="133" t="s">
        <v>35</v>
      </c>
      <c r="J16" s="133" t="s">
        <v>35</v>
      </c>
    </row>
    <row r="17" spans="1:10" x14ac:dyDescent="0.25">
      <c r="A17" s="154">
        <v>13</v>
      </c>
      <c r="B17" s="133" t="s">
        <v>35</v>
      </c>
      <c r="C17" s="133" t="s">
        <v>35</v>
      </c>
      <c r="D17" s="133" t="s">
        <v>35</v>
      </c>
      <c r="E17" s="133" t="s">
        <v>35</v>
      </c>
      <c r="F17" s="133" t="s">
        <v>35</v>
      </c>
      <c r="G17" s="133" t="s">
        <v>35</v>
      </c>
      <c r="H17" s="133" t="s">
        <v>35</v>
      </c>
      <c r="I17" s="133" t="s">
        <v>35</v>
      </c>
      <c r="J17" s="133" t="s">
        <v>35</v>
      </c>
    </row>
    <row r="18" spans="1:10" x14ac:dyDescent="0.25">
      <c r="A18" s="154">
        <v>14</v>
      </c>
      <c r="B18" s="133" t="s">
        <v>35</v>
      </c>
      <c r="C18" s="133" t="s">
        <v>35</v>
      </c>
      <c r="D18" s="133" t="s">
        <v>35</v>
      </c>
      <c r="E18" s="133" t="s">
        <v>35</v>
      </c>
      <c r="F18" s="133" t="s">
        <v>35</v>
      </c>
      <c r="G18" s="133" t="s">
        <v>35</v>
      </c>
      <c r="H18" s="133" t="s">
        <v>35</v>
      </c>
      <c r="I18" s="133" t="s">
        <v>35</v>
      </c>
      <c r="J18" s="133" t="s">
        <v>35</v>
      </c>
    </row>
    <row r="19" spans="1:10" x14ac:dyDescent="0.25">
      <c r="A19" s="154">
        <v>15</v>
      </c>
      <c r="B19" s="133" t="s">
        <v>35</v>
      </c>
      <c r="C19" s="133" t="s">
        <v>35</v>
      </c>
      <c r="D19" s="133" t="s">
        <v>35</v>
      </c>
      <c r="E19" s="133" t="s">
        <v>35</v>
      </c>
      <c r="F19" s="133" t="s">
        <v>35</v>
      </c>
      <c r="G19" s="133" t="s">
        <v>35</v>
      </c>
      <c r="H19" s="133" t="s">
        <v>35</v>
      </c>
      <c r="I19" s="133" t="s">
        <v>35</v>
      </c>
      <c r="J19" s="133" t="s">
        <v>35</v>
      </c>
    </row>
    <row r="20" spans="1:10" x14ac:dyDescent="0.25">
      <c r="A20" s="154">
        <v>16</v>
      </c>
      <c r="B20" s="133" t="s">
        <v>35</v>
      </c>
      <c r="C20" s="133" t="s">
        <v>35</v>
      </c>
      <c r="D20" s="133" t="s">
        <v>35</v>
      </c>
      <c r="E20" s="133" t="s">
        <v>35</v>
      </c>
      <c r="F20" s="133" t="s">
        <v>35</v>
      </c>
      <c r="G20" s="133" t="s">
        <v>35</v>
      </c>
      <c r="H20" s="133" t="s">
        <v>35</v>
      </c>
      <c r="I20" s="133" t="s">
        <v>35</v>
      </c>
      <c r="J20" s="133" t="s">
        <v>35</v>
      </c>
    </row>
    <row r="21" spans="1:10" x14ac:dyDescent="0.25">
      <c r="A21" s="154">
        <v>17</v>
      </c>
      <c r="B21" s="133" t="s">
        <v>35</v>
      </c>
      <c r="C21" s="133" t="s">
        <v>35</v>
      </c>
      <c r="D21" s="133" t="s">
        <v>35</v>
      </c>
      <c r="E21" s="133" t="s">
        <v>35</v>
      </c>
      <c r="F21" s="133" t="s">
        <v>35</v>
      </c>
      <c r="G21" s="133" t="s">
        <v>35</v>
      </c>
      <c r="H21" s="133" t="s">
        <v>35</v>
      </c>
      <c r="I21" s="133" t="s">
        <v>35</v>
      </c>
      <c r="J21" s="133" t="s">
        <v>35</v>
      </c>
    </row>
    <row r="22" spans="1:10" x14ac:dyDescent="0.25">
      <c r="A22" s="154">
        <v>18</v>
      </c>
      <c r="B22" s="133" t="s">
        <v>35</v>
      </c>
      <c r="C22" s="133" t="s">
        <v>35</v>
      </c>
      <c r="D22" s="133" t="s">
        <v>35</v>
      </c>
      <c r="E22" s="133" t="s">
        <v>35</v>
      </c>
      <c r="F22" s="133" t="s">
        <v>35</v>
      </c>
      <c r="G22" s="133" t="s">
        <v>35</v>
      </c>
      <c r="H22" s="133" t="s">
        <v>35</v>
      </c>
      <c r="I22" s="133" t="s">
        <v>35</v>
      </c>
      <c r="J22" s="133" t="s">
        <v>35</v>
      </c>
    </row>
    <row r="23" spans="1:10" x14ac:dyDescent="0.25">
      <c r="A23" s="154">
        <v>19</v>
      </c>
      <c r="B23" s="133" t="s">
        <v>35</v>
      </c>
      <c r="C23" s="133" t="s">
        <v>35</v>
      </c>
      <c r="D23" s="133" t="s">
        <v>35</v>
      </c>
      <c r="E23" s="133" t="s">
        <v>35</v>
      </c>
      <c r="F23" s="133" t="s">
        <v>35</v>
      </c>
      <c r="G23" s="133" t="s">
        <v>35</v>
      </c>
      <c r="H23" s="133" t="s">
        <v>35</v>
      </c>
      <c r="I23" s="133" t="s">
        <v>35</v>
      </c>
      <c r="J23" s="133" t="s">
        <v>35</v>
      </c>
    </row>
    <row r="24" spans="1:10" x14ac:dyDescent="0.25">
      <c r="A24" s="154">
        <v>20</v>
      </c>
      <c r="B24" s="133" t="s">
        <v>35</v>
      </c>
      <c r="C24" s="133" t="s">
        <v>35</v>
      </c>
      <c r="D24" s="133" t="s">
        <v>35</v>
      </c>
      <c r="E24" s="133" t="s">
        <v>35</v>
      </c>
      <c r="F24" s="133" t="s">
        <v>35</v>
      </c>
      <c r="G24" s="133" t="s">
        <v>35</v>
      </c>
      <c r="H24" s="133" t="s">
        <v>35</v>
      </c>
      <c r="I24" s="133" t="s">
        <v>35</v>
      </c>
      <c r="J24" s="133" t="s">
        <v>35</v>
      </c>
    </row>
    <row r="25" spans="1:10" x14ac:dyDescent="0.25">
      <c r="A25" s="154">
        <v>21</v>
      </c>
      <c r="B25" s="133" t="s">
        <v>35</v>
      </c>
      <c r="C25" s="133" t="s">
        <v>35</v>
      </c>
      <c r="D25" s="133" t="s">
        <v>35</v>
      </c>
      <c r="E25" s="133" t="s">
        <v>35</v>
      </c>
      <c r="F25" s="133" t="s">
        <v>35</v>
      </c>
      <c r="G25" s="133" t="s">
        <v>35</v>
      </c>
      <c r="H25" s="133" t="s">
        <v>35</v>
      </c>
      <c r="I25" s="133" t="s">
        <v>35</v>
      </c>
      <c r="J25" s="133" t="s">
        <v>35</v>
      </c>
    </row>
    <row r="26" spans="1:10" x14ac:dyDescent="0.25">
      <c r="A26" s="154">
        <v>22</v>
      </c>
      <c r="B26" s="133" t="s">
        <v>35</v>
      </c>
      <c r="C26" s="133" t="s">
        <v>35</v>
      </c>
      <c r="D26" s="133" t="s">
        <v>35</v>
      </c>
      <c r="E26" s="133" t="s">
        <v>35</v>
      </c>
      <c r="F26" s="133" t="s">
        <v>35</v>
      </c>
      <c r="G26" s="133" t="s">
        <v>35</v>
      </c>
      <c r="H26" s="133" t="s">
        <v>35</v>
      </c>
      <c r="I26" s="133" t="s">
        <v>35</v>
      </c>
      <c r="J26" s="133" t="s">
        <v>35</v>
      </c>
    </row>
    <row r="27" spans="1:10" x14ac:dyDescent="0.25">
      <c r="A27" s="154">
        <v>23</v>
      </c>
      <c r="B27" s="133" t="s">
        <v>35</v>
      </c>
      <c r="C27" s="133" t="s">
        <v>35</v>
      </c>
      <c r="D27" s="133" t="s">
        <v>35</v>
      </c>
      <c r="E27" s="133" t="s">
        <v>35</v>
      </c>
      <c r="F27" s="133" t="s">
        <v>35</v>
      </c>
      <c r="G27" s="133" t="s">
        <v>35</v>
      </c>
      <c r="H27" s="133" t="s">
        <v>35</v>
      </c>
      <c r="I27" s="133" t="s">
        <v>35</v>
      </c>
      <c r="J27" s="133" t="s">
        <v>35</v>
      </c>
    </row>
    <row r="28" spans="1:10" x14ac:dyDescent="0.25">
      <c r="A28" s="154">
        <v>24</v>
      </c>
      <c r="B28" s="133" t="s">
        <v>35</v>
      </c>
      <c r="C28" s="133" t="s">
        <v>35</v>
      </c>
      <c r="D28" s="133" t="s">
        <v>35</v>
      </c>
      <c r="E28" s="133" t="s">
        <v>35</v>
      </c>
      <c r="F28" s="133" t="s">
        <v>35</v>
      </c>
      <c r="G28" s="133" t="s">
        <v>35</v>
      </c>
      <c r="H28" s="133" t="s">
        <v>35</v>
      </c>
      <c r="I28" s="133" t="s">
        <v>35</v>
      </c>
      <c r="J28" s="133" t="s">
        <v>35</v>
      </c>
    </row>
    <row r="29" spans="1:10" x14ac:dyDescent="0.25">
      <c r="A29" s="154">
        <v>25</v>
      </c>
      <c r="B29" s="133" t="s">
        <v>35</v>
      </c>
      <c r="C29" s="133" t="s">
        <v>35</v>
      </c>
      <c r="D29" s="133" t="s">
        <v>35</v>
      </c>
      <c r="E29" s="133" t="s">
        <v>35</v>
      </c>
      <c r="F29" s="133" t="s">
        <v>35</v>
      </c>
      <c r="G29" s="133" t="s">
        <v>35</v>
      </c>
      <c r="H29" s="133" t="s">
        <v>35</v>
      </c>
      <c r="I29" s="133" t="s">
        <v>35</v>
      </c>
      <c r="J29" s="133" t="s">
        <v>35</v>
      </c>
    </row>
    <row r="30" spans="1:10" x14ac:dyDescent="0.25">
      <c r="A30" s="154">
        <v>26</v>
      </c>
      <c r="B30" s="133" t="s">
        <v>35</v>
      </c>
      <c r="C30" s="133" t="s">
        <v>35</v>
      </c>
      <c r="D30" s="133" t="s">
        <v>35</v>
      </c>
      <c r="E30" s="133" t="s">
        <v>35</v>
      </c>
      <c r="F30" s="133" t="s">
        <v>35</v>
      </c>
      <c r="G30" s="133" t="s">
        <v>35</v>
      </c>
      <c r="H30" s="133" t="s">
        <v>35</v>
      </c>
      <c r="I30" s="133" t="s">
        <v>35</v>
      </c>
      <c r="J30" s="133" t="s">
        <v>35</v>
      </c>
    </row>
    <row r="31" spans="1:10" x14ac:dyDescent="0.25">
      <c r="A31" s="154">
        <v>27</v>
      </c>
      <c r="B31" s="133" t="s">
        <v>35</v>
      </c>
      <c r="C31" s="133" t="s">
        <v>35</v>
      </c>
      <c r="D31" s="133" t="s">
        <v>35</v>
      </c>
      <c r="E31" s="133" t="s">
        <v>35</v>
      </c>
      <c r="F31" s="133" t="s">
        <v>35</v>
      </c>
      <c r="G31" s="133" t="s">
        <v>35</v>
      </c>
      <c r="H31" s="133" t="s">
        <v>35</v>
      </c>
      <c r="I31" s="133" t="s">
        <v>35</v>
      </c>
      <c r="J31" s="133" t="s">
        <v>35</v>
      </c>
    </row>
    <row r="32" spans="1:10" x14ac:dyDescent="0.25">
      <c r="A32" s="154">
        <v>28</v>
      </c>
      <c r="B32" s="133" t="s">
        <v>35</v>
      </c>
      <c r="C32" s="133" t="s">
        <v>35</v>
      </c>
      <c r="D32" s="133" t="s">
        <v>35</v>
      </c>
      <c r="E32" s="133" t="s">
        <v>35</v>
      </c>
      <c r="F32" s="133" t="s">
        <v>35</v>
      </c>
      <c r="G32" s="133" t="s">
        <v>35</v>
      </c>
      <c r="H32" s="133" t="s">
        <v>35</v>
      </c>
      <c r="I32" s="133" t="s">
        <v>35</v>
      </c>
      <c r="J32" s="133" t="s">
        <v>35</v>
      </c>
    </row>
    <row r="33" spans="1:10" x14ac:dyDescent="0.25">
      <c r="A33" s="154">
        <v>29</v>
      </c>
      <c r="B33" s="133" t="s">
        <v>35</v>
      </c>
      <c r="C33" s="133" t="s">
        <v>35</v>
      </c>
      <c r="D33" s="133" t="s">
        <v>35</v>
      </c>
      <c r="E33" s="133" t="s">
        <v>35</v>
      </c>
      <c r="F33" s="133" t="s">
        <v>35</v>
      </c>
      <c r="G33" s="133" t="s">
        <v>35</v>
      </c>
      <c r="H33" s="133" t="s">
        <v>35</v>
      </c>
      <c r="I33" s="133" t="s">
        <v>35</v>
      </c>
      <c r="J33" s="133" t="s">
        <v>35</v>
      </c>
    </row>
    <row r="34" spans="1:10" x14ac:dyDescent="0.25">
      <c r="A34" s="154">
        <v>30</v>
      </c>
      <c r="B34" s="133" t="s">
        <v>35</v>
      </c>
      <c r="C34" s="133" t="s">
        <v>35</v>
      </c>
      <c r="D34" s="133" t="s">
        <v>35</v>
      </c>
      <c r="E34" s="133" t="s">
        <v>35</v>
      </c>
      <c r="F34" s="133" t="s">
        <v>35</v>
      </c>
      <c r="G34" s="133" t="s">
        <v>35</v>
      </c>
      <c r="H34" s="133" t="s">
        <v>35</v>
      </c>
      <c r="I34" s="133" t="s">
        <v>35</v>
      </c>
      <c r="J34" s="133" t="s">
        <v>35</v>
      </c>
    </row>
    <row r="35" spans="1:10" x14ac:dyDescent="0.25">
      <c r="A35" s="154">
        <v>31</v>
      </c>
      <c r="B35" s="133" t="s">
        <v>35</v>
      </c>
      <c r="C35" s="133" t="s">
        <v>35</v>
      </c>
      <c r="D35" s="133" t="s">
        <v>35</v>
      </c>
      <c r="E35" s="133" t="s">
        <v>35</v>
      </c>
      <c r="F35" s="133" t="s">
        <v>35</v>
      </c>
      <c r="G35" s="133" t="s">
        <v>35</v>
      </c>
      <c r="H35" s="133" t="s">
        <v>35</v>
      </c>
      <c r="I35" s="133" t="s">
        <v>35</v>
      </c>
      <c r="J35" s="133" t="s">
        <v>35</v>
      </c>
    </row>
    <row r="36" spans="1:10" x14ac:dyDescent="0.25">
      <c r="A36" s="154">
        <v>32</v>
      </c>
      <c r="B36" s="133" t="s">
        <v>35</v>
      </c>
      <c r="C36" s="133" t="s">
        <v>35</v>
      </c>
      <c r="D36" s="133" t="s">
        <v>35</v>
      </c>
      <c r="E36" s="133" t="s">
        <v>35</v>
      </c>
      <c r="F36" s="133" t="s">
        <v>35</v>
      </c>
      <c r="G36" s="133" t="s">
        <v>35</v>
      </c>
      <c r="H36" s="133" t="s">
        <v>35</v>
      </c>
      <c r="I36" s="133" t="s">
        <v>35</v>
      </c>
      <c r="J36" s="133" t="s">
        <v>35</v>
      </c>
    </row>
    <row r="37" spans="1:10" x14ac:dyDescent="0.25">
      <c r="A37" s="154">
        <v>33</v>
      </c>
      <c r="B37" s="133" t="s">
        <v>35</v>
      </c>
      <c r="C37" s="133" t="s">
        <v>35</v>
      </c>
      <c r="D37" s="133" t="s">
        <v>35</v>
      </c>
      <c r="E37" s="133" t="s">
        <v>35</v>
      </c>
      <c r="F37" s="133" t="s">
        <v>35</v>
      </c>
      <c r="G37" s="133" t="s">
        <v>35</v>
      </c>
      <c r="H37" s="133" t="s">
        <v>35</v>
      </c>
      <c r="I37" s="133" t="s">
        <v>35</v>
      </c>
      <c r="J37" s="133" t="s">
        <v>35</v>
      </c>
    </row>
    <row r="38" spans="1:10" x14ac:dyDescent="0.25">
      <c r="A38" s="154">
        <v>34</v>
      </c>
      <c r="B38" s="133" t="s">
        <v>35</v>
      </c>
      <c r="C38" s="133" t="s">
        <v>35</v>
      </c>
      <c r="D38" s="133" t="s">
        <v>35</v>
      </c>
      <c r="E38" s="133" t="s">
        <v>35</v>
      </c>
      <c r="F38" s="133" t="s">
        <v>35</v>
      </c>
      <c r="G38" s="133" t="s">
        <v>35</v>
      </c>
      <c r="H38" s="133" t="s">
        <v>35</v>
      </c>
      <c r="I38" s="133" t="s">
        <v>35</v>
      </c>
      <c r="J38" s="133" t="s">
        <v>35</v>
      </c>
    </row>
    <row r="39" spans="1:10" x14ac:dyDescent="0.25">
      <c r="A39" s="154">
        <v>35</v>
      </c>
      <c r="B39" s="133" t="s">
        <v>35</v>
      </c>
      <c r="C39" s="133" t="s">
        <v>35</v>
      </c>
      <c r="D39" s="133" t="s">
        <v>35</v>
      </c>
      <c r="E39" s="133" t="s">
        <v>35</v>
      </c>
      <c r="F39" s="133" t="s">
        <v>35</v>
      </c>
      <c r="G39" s="133" t="s">
        <v>35</v>
      </c>
      <c r="H39" s="133" t="s">
        <v>35</v>
      </c>
      <c r="I39" s="133" t="s">
        <v>35</v>
      </c>
      <c r="J39" s="133" t="s">
        <v>35</v>
      </c>
    </row>
    <row r="40" spans="1:10" x14ac:dyDescent="0.25">
      <c r="A40" s="154">
        <v>36</v>
      </c>
      <c r="B40" s="133" t="s">
        <v>35</v>
      </c>
      <c r="C40" s="133" t="s">
        <v>35</v>
      </c>
      <c r="D40" s="133" t="s">
        <v>35</v>
      </c>
      <c r="E40" s="133" t="s">
        <v>35</v>
      </c>
      <c r="F40" s="133" t="s">
        <v>35</v>
      </c>
      <c r="G40" s="133" t="s">
        <v>35</v>
      </c>
      <c r="H40" s="133" t="s">
        <v>35</v>
      </c>
      <c r="I40" s="133" t="s">
        <v>35</v>
      </c>
      <c r="J40" s="133" t="s">
        <v>35</v>
      </c>
    </row>
    <row r="41" spans="1:10" x14ac:dyDescent="0.25">
      <c r="A41" s="154">
        <v>37</v>
      </c>
      <c r="B41" s="133" t="s">
        <v>35</v>
      </c>
      <c r="C41" s="133" t="s">
        <v>35</v>
      </c>
      <c r="D41" s="133" t="s">
        <v>35</v>
      </c>
      <c r="E41" s="133" t="s">
        <v>35</v>
      </c>
      <c r="F41" s="133" t="s">
        <v>35</v>
      </c>
      <c r="G41" s="133" t="s">
        <v>35</v>
      </c>
      <c r="H41" s="133" t="s">
        <v>35</v>
      </c>
      <c r="I41" s="133" t="s">
        <v>35</v>
      </c>
      <c r="J41" s="133" t="s">
        <v>35</v>
      </c>
    </row>
    <row r="42" spans="1:10" x14ac:dyDescent="0.25">
      <c r="A42" s="154">
        <v>38</v>
      </c>
      <c r="B42" s="133" t="s">
        <v>35</v>
      </c>
      <c r="C42" s="133" t="s">
        <v>35</v>
      </c>
      <c r="D42" s="133" t="s">
        <v>35</v>
      </c>
      <c r="E42" s="133" t="s">
        <v>35</v>
      </c>
      <c r="F42" s="133" t="s">
        <v>35</v>
      </c>
      <c r="G42" s="133" t="s">
        <v>35</v>
      </c>
      <c r="H42" s="133" t="s">
        <v>35</v>
      </c>
      <c r="I42" s="133" t="s">
        <v>35</v>
      </c>
      <c r="J42" s="133" t="s">
        <v>35</v>
      </c>
    </row>
    <row r="43" spans="1:10" x14ac:dyDescent="0.25">
      <c r="A43" s="154">
        <v>39</v>
      </c>
      <c r="B43" s="133" t="s">
        <v>35</v>
      </c>
      <c r="C43" s="133" t="s">
        <v>35</v>
      </c>
      <c r="D43" s="133" t="s">
        <v>35</v>
      </c>
      <c r="E43" s="133" t="s">
        <v>35</v>
      </c>
      <c r="F43" s="133" t="s">
        <v>35</v>
      </c>
      <c r="G43" s="133" t="s">
        <v>35</v>
      </c>
      <c r="H43" s="133" t="s">
        <v>35</v>
      </c>
      <c r="I43" s="133" t="s">
        <v>35</v>
      </c>
      <c r="J43" s="133" t="s">
        <v>35</v>
      </c>
    </row>
    <row r="44" spans="1:10" x14ac:dyDescent="0.25">
      <c r="A44" s="154">
        <v>40</v>
      </c>
      <c r="B44" s="133" t="s">
        <v>35</v>
      </c>
      <c r="C44" s="133" t="s">
        <v>35</v>
      </c>
      <c r="D44" s="133" t="s">
        <v>35</v>
      </c>
      <c r="E44" s="133" t="s">
        <v>35</v>
      </c>
      <c r="F44" s="133" t="s">
        <v>35</v>
      </c>
      <c r="G44" s="133" t="s">
        <v>35</v>
      </c>
      <c r="H44" s="133" t="s">
        <v>35</v>
      </c>
      <c r="I44" s="133" t="s">
        <v>35</v>
      </c>
      <c r="J44" s="133" t="s">
        <v>35</v>
      </c>
    </row>
    <row r="45" spans="1:10" x14ac:dyDescent="0.25">
      <c r="A45" s="154">
        <v>41</v>
      </c>
      <c r="B45" s="133" t="s">
        <v>35</v>
      </c>
      <c r="C45" s="133" t="s">
        <v>35</v>
      </c>
      <c r="D45" s="133" t="s">
        <v>35</v>
      </c>
      <c r="E45" s="133" t="s">
        <v>35</v>
      </c>
      <c r="F45" s="133" t="s">
        <v>35</v>
      </c>
      <c r="G45" s="133" t="s">
        <v>35</v>
      </c>
      <c r="H45" s="133" t="s">
        <v>35</v>
      </c>
      <c r="I45" s="133" t="s">
        <v>35</v>
      </c>
      <c r="J45" s="133" t="s">
        <v>35</v>
      </c>
    </row>
    <row r="46" spans="1:10" x14ac:dyDescent="0.25">
      <c r="A46" s="154">
        <v>42</v>
      </c>
      <c r="B46" s="133" t="s">
        <v>35</v>
      </c>
      <c r="C46" s="133" t="s">
        <v>35</v>
      </c>
      <c r="D46" s="133" t="s">
        <v>35</v>
      </c>
      <c r="E46" s="133" t="s">
        <v>35</v>
      </c>
      <c r="F46" s="133" t="s">
        <v>35</v>
      </c>
      <c r="G46" s="133" t="s">
        <v>35</v>
      </c>
      <c r="H46" s="133" t="s">
        <v>35</v>
      </c>
      <c r="I46" s="133" t="s">
        <v>35</v>
      </c>
      <c r="J46" s="133" t="s">
        <v>35</v>
      </c>
    </row>
    <row r="47" spans="1:10" x14ac:dyDescent="0.25">
      <c r="A47" s="154">
        <v>43</v>
      </c>
      <c r="B47" s="133" t="s">
        <v>35</v>
      </c>
      <c r="C47" s="133" t="s">
        <v>35</v>
      </c>
      <c r="D47" s="133" t="s">
        <v>35</v>
      </c>
      <c r="E47" s="133" t="s">
        <v>35</v>
      </c>
      <c r="F47" s="133" t="s">
        <v>35</v>
      </c>
      <c r="G47" s="133" t="s">
        <v>35</v>
      </c>
      <c r="H47" s="133" t="s">
        <v>35</v>
      </c>
      <c r="I47" s="133" t="s">
        <v>35</v>
      </c>
      <c r="J47" s="133" t="s">
        <v>35</v>
      </c>
    </row>
    <row r="48" spans="1:10" x14ac:dyDescent="0.25">
      <c r="A48" s="154">
        <v>44</v>
      </c>
      <c r="B48" s="133" t="s">
        <v>35</v>
      </c>
      <c r="C48" s="133" t="s">
        <v>35</v>
      </c>
      <c r="D48" s="133" t="s">
        <v>35</v>
      </c>
      <c r="E48" s="133" t="s">
        <v>35</v>
      </c>
      <c r="F48" s="133" t="s">
        <v>35</v>
      </c>
      <c r="G48" s="133" t="s">
        <v>35</v>
      </c>
      <c r="H48" s="133" t="s">
        <v>35</v>
      </c>
      <c r="I48" s="133" t="s">
        <v>35</v>
      </c>
      <c r="J48" s="133" t="s">
        <v>35</v>
      </c>
    </row>
    <row r="49" spans="1:10" x14ac:dyDescent="0.25">
      <c r="A49" s="154">
        <v>45</v>
      </c>
      <c r="B49" s="155">
        <v>31.5</v>
      </c>
      <c r="C49" s="155">
        <v>24.99</v>
      </c>
      <c r="D49" s="155">
        <v>28.02</v>
      </c>
      <c r="E49" s="155">
        <v>21.8</v>
      </c>
      <c r="F49" s="155">
        <v>43.61</v>
      </c>
      <c r="G49" s="155">
        <v>43.61</v>
      </c>
      <c r="H49" s="155">
        <v>35.71</v>
      </c>
      <c r="I49" s="155">
        <v>35.71</v>
      </c>
      <c r="J49" s="155">
        <v>2.77</v>
      </c>
    </row>
    <row r="50" spans="1:10" x14ac:dyDescent="0.25">
      <c r="A50" s="154">
        <v>46</v>
      </c>
      <c r="B50" s="155">
        <v>32.58</v>
      </c>
      <c r="C50" s="155">
        <v>25.81</v>
      </c>
      <c r="D50" s="155">
        <v>28.74</v>
      </c>
      <c r="E50" s="155">
        <v>22.27</v>
      </c>
      <c r="F50" s="155">
        <v>44.5</v>
      </c>
      <c r="G50" s="155">
        <v>44.5</v>
      </c>
      <c r="H50" s="155">
        <v>36.43</v>
      </c>
      <c r="I50" s="155">
        <v>36.43</v>
      </c>
      <c r="J50" s="155">
        <v>2.8</v>
      </c>
    </row>
    <row r="51" spans="1:10" x14ac:dyDescent="0.25">
      <c r="A51" s="154">
        <v>47</v>
      </c>
      <c r="B51" s="155">
        <v>33.909999999999997</v>
      </c>
      <c r="C51" s="155">
        <v>26.76</v>
      </c>
      <c r="D51" s="155">
        <v>29.58</v>
      </c>
      <c r="E51" s="155">
        <v>22.86</v>
      </c>
      <c r="F51" s="155">
        <v>45.42</v>
      </c>
      <c r="G51" s="155">
        <v>45.42</v>
      </c>
      <c r="H51" s="155">
        <v>37.18</v>
      </c>
      <c r="I51" s="155">
        <v>37.18</v>
      </c>
      <c r="J51" s="155">
        <v>2.82</v>
      </c>
    </row>
    <row r="52" spans="1:10" x14ac:dyDescent="0.25">
      <c r="A52" s="154">
        <v>48</v>
      </c>
      <c r="B52" s="155">
        <v>35.35</v>
      </c>
      <c r="C52" s="155">
        <v>27.82</v>
      </c>
      <c r="D52" s="155">
        <v>30.42</v>
      </c>
      <c r="E52" s="155">
        <v>23.57</v>
      </c>
      <c r="F52" s="155">
        <v>46.34</v>
      </c>
      <c r="G52" s="155">
        <v>46.34</v>
      </c>
      <c r="H52" s="155">
        <v>37.93</v>
      </c>
      <c r="I52" s="155">
        <v>37.93</v>
      </c>
      <c r="J52" s="155">
        <v>2.83</v>
      </c>
    </row>
    <row r="53" spans="1:10" x14ac:dyDescent="0.25">
      <c r="A53" s="154">
        <v>49</v>
      </c>
      <c r="B53" s="155">
        <v>36.369999999999997</v>
      </c>
      <c r="C53" s="155">
        <v>28.45</v>
      </c>
      <c r="D53" s="155">
        <v>31.04</v>
      </c>
      <c r="E53" s="155">
        <v>23.91</v>
      </c>
      <c r="F53" s="155">
        <v>47.29</v>
      </c>
      <c r="G53" s="155">
        <v>47.29</v>
      </c>
      <c r="H53" s="155">
        <v>38.71</v>
      </c>
      <c r="I53" s="155">
        <v>38.71</v>
      </c>
      <c r="J53" s="155">
        <v>2.84</v>
      </c>
    </row>
    <row r="54" spans="1:10" x14ac:dyDescent="0.25">
      <c r="A54" s="154">
        <v>50</v>
      </c>
      <c r="B54" s="155">
        <v>37.85</v>
      </c>
      <c r="C54" s="155">
        <v>29.16</v>
      </c>
      <c r="D54" s="155">
        <v>31.71</v>
      </c>
      <c r="E54" s="155">
        <v>24.12</v>
      </c>
      <c r="F54" s="155">
        <v>48.25</v>
      </c>
      <c r="G54" s="155">
        <v>48.25</v>
      </c>
      <c r="H54" s="155">
        <v>39.5</v>
      </c>
      <c r="I54" s="155">
        <v>39.5</v>
      </c>
      <c r="J54" s="155">
        <v>2.85</v>
      </c>
    </row>
    <row r="55" spans="1:10" x14ac:dyDescent="0.25">
      <c r="A55" s="154">
        <v>51</v>
      </c>
      <c r="B55" s="155">
        <v>40.090000000000003</v>
      </c>
      <c r="C55" s="155">
        <v>30.45</v>
      </c>
      <c r="D55" s="155">
        <v>33.36</v>
      </c>
      <c r="E55" s="155">
        <v>25</v>
      </c>
      <c r="F55" s="155">
        <v>51.5</v>
      </c>
      <c r="G55" s="155">
        <v>51.5</v>
      </c>
      <c r="H55" s="155">
        <v>41</v>
      </c>
      <c r="I55" s="155">
        <v>41</v>
      </c>
      <c r="J55" s="155">
        <v>2.86</v>
      </c>
    </row>
    <row r="56" spans="1:10" x14ac:dyDescent="0.25">
      <c r="A56" s="154">
        <v>52</v>
      </c>
      <c r="B56" s="155">
        <v>41.91</v>
      </c>
      <c r="C56" s="155">
        <v>31.37</v>
      </c>
      <c r="D56" s="155">
        <v>34.43</v>
      </c>
      <c r="E56" s="155">
        <v>25.48</v>
      </c>
      <c r="F56" s="155">
        <v>54.75</v>
      </c>
      <c r="G56" s="155">
        <v>54.75</v>
      </c>
      <c r="H56" s="155">
        <v>43.25</v>
      </c>
      <c r="I56" s="155">
        <v>43.25</v>
      </c>
      <c r="J56" s="155">
        <v>2.88</v>
      </c>
    </row>
    <row r="57" spans="1:10" x14ac:dyDescent="0.25">
      <c r="A57" s="154">
        <v>53</v>
      </c>
      <c r="B57" s="155">
        <v>44.25</v>
      </c>
      <c r="C57" s="155">
        <v>32.58</v>
      </c>
      <c r="D57" s="155">
        <v>36.07</v>
      </c>
      <c r="E57" s="155">
        <v>26.31</v>
      </c>
      <c r="F57" s="155">
        <v>57.25</v>
      </c>
      <c r="G57" s="155">
        <v>57.25</v>
      </c>
      <c r="H57" s="155">
        <v>44.75</v>
      </c>
      <c r="I57" s="155">
        <v>44.75</v>
      </c>
      <c r="J57" s="155">
        <v>2.89</v>
      </c>
    </row>
    <row r="58" spans="1:10" x14ac:dyDescent="0.25">
      <c r="A58" s="154">
        <v>54</v>
      </c>
      <c r="B58" s="155">
        <v>46.7</v>
      </c>
      <c r="C58" s="155">
        <v>34.159999999999997</v>
      </c>
      <c r="D58" s="155">
        <v>37.590000000000003</v>
      </c>
      <c r="E58" s="155">
        <v>27.26</v>
      </c>
      <c r="F58" s="155">
        <v>60.5</v>
      </c>
      <c r="G58" s="155">
        <v>60.5</v>
      </c>
      <c r="H58" s="155">
        <v>47</v>
      </c>
      <c r="I58" s="155">
        <v>47</v>
      </c>
      <c r="J58" s="155">
        <v>2.92</v>
      </c>
    </row>
    <row r="59" spans="1:10" x14ac:dyDescent="0.25">
      <c r="A59" s="154">
        <v>55</v>
      </c>
      <c r="B59" s="155">
        <v>49.51</v>
      </c>
      <c r="C59" s="155">
        <v>35.83</v>
      </c>
      <c r="D59" s="155">
        <v>39.46</v>
      </c>
      <c r="E59" s="155">
        <v>28.31</v>
      </c>
      <c r="F59" s="155">
        <v>63.75</v>
      </c>
      <c r="G59" s="155">
        <v>63.75</v>
      </c>
      <c r="H59" s="155">
        <v>48.5</v>
      </c>
      <c r="I59" s="155">
        <v>48.5</v>
      </c>
      <c r="J59" s="155">
        <v>2.94</v>
      </c>
    </row>
    <row r="60" spans="1:10" x14ac:dyDescent="0.25">
      <c r="A60" s="154">
        <v>56</v>
      </c>
      <c r="B60" s="155">
        <v>51.96</v>
      </c>
      <c r="C60" s="155">
        <v>37.36</v>
      </c>
      <c r="D60" s="155">
        <v>40.86</v>
      </c>
      <c r="E60" s="155">
        <v>29.29</v>
      </c>
      <c r="F60" s="155">
        <v>67</v>
      </c>
      <c r="G60" s="155">
        <v>67</v>
      </c>
      <c r="H60" s="155">
        <v>50.25</v>
      </c>
      <c r="I60" s="155">
        <v>50.25</v>
      </c>
      <c r="J60" s="155">
        <v>2.97</v>
      </c>
    </row>
    <row r="61" spans="1:10" x14ac:dyDescent="0.25">
      <c r="A61" s="154">
        <v>57</v>
      </c>
      <c r="B61" s="155">
        <v>54.3</v>
      </c>
      <c r="C61" s="155">
        <v>38.99</v>
      </c>
      <c r="D61" s="155">
        <v>42.15</v>
      </c>
      <c r="E61" s="155">
        <v>30.17</v>
      </c>
      <c r="F61" s="155">
        <v>70.25</v>
      </c>
      <c r="G61" s="155">
        <v>70.25</v>
      </c>
      <c r="H61" s="155">
        <v>52</v>
      </c>
      <c r="I61" s="155">
        <v>52</v>
      </c>
      <c r="J61" s="155">
        <v>3</v>
      </c>
    </row>
    <row r="62" spans="1:10" x14ac:dyDescent="0.25">
      <c r="A62" s="154">
        <v>58</v>
      </c>
      <c r="B62" s="155">
        <v>56.64</v>
      </c>
      <c r="C62" s="155">
        <v>40.520000000000003</v>
      </c>
      <c r="D62" s="155">
        <v>43.43</v>
      </c>
      <c r="E62" s="155">
        <v>31.04</v>
      </c>
      <c r="F62" s="155">
        <v>73.75</v>
      </c>
      <c r="G62" s="155">
        <v>73.75</v>
      </c>
      <c r="H62" s="155">
        <v>53</v>
      </c>
      <c r="I62" s="155">
        <v>53</v>
      </c>
      <c r="J62" s="155">
        <v>3.08</v>
      </c>
    </row>
    <row r="63" spans="1:10" x14ac:dyDescent="0.25">
      <c r="A63" s="154">
        <v>59</v>
      </c>
      <c r="B63" s="155">
        <v>59.44</v>
      </c>
      <c r="C63" s="155">
        <v>42.26</v>
      </c>
      <c r="D63" s="155">
        <v>44.83</v>
      </c>
      <c r="E63" s="155">
        <v>32.020000000000003</v>
      </c>
      <c r="F63" s="155">
        <v>77</v>
      </c>
      <c r="G63" s="155">
        <v>77</v>
      </c>
      <c r="H63" s="155">
        <v>54.75</v>
      </c>
      <c r="I63" s="155">
        <v>54.75</v>
      </c>
      <c r="J63" s="155">
        <v>3.16</v>
      </c>
    </row>
    <row r="64" spans="1:10" x14ac:dyDescent="0.25">
      <c r="A64" s="154">
        <v>60</v>
      </c>
      <c r="B64" s="155">
        <v>62.71</v>
      </c>
      <c r="C64" s="155">
        <v>44.44</v>
      </c>
      <c r="D64" s="155">
        <v>46.59</v>
      </c>
      <c r="E64" s="155">
        <v>33.33</v>
      </c>
      <c r="F64" s="155">
        <v>80.25</v>
      </c>
      <c r="G64" s="155">
        <v>80.25</v>
      </c>
      <c r="H64" s="155">
        <v>56.5</v>
      </c>
      <c r="I64" s="155">
        <v>56.5</v>
      </c>
      <c r="J64" s="155">
        <v>3.25</v>
      </c>
    </row>
    <row r="65" spans="1:10" x14ac:dyDescent="0.25">
      <c r="A65" s="154">
        <v>61</v>
      </c>
      <c r="B65" s="155">
        <v>67.150000000000006</v>
      </c>
      <c r="C65" s="155">
        <v>47.39</v>
      </c>
      <c r="D65" s="155">
        <v>49.16</v>
      </c>
      <c r="E65" s="155">
        <v>35.18</v>
      </c>
      <c r="F65" s="155">
        <v>84.5</v>
      </c>
      <c r="G65" s="155">
        <v>84.5</v>
      </c>
      <c r="H65" s="155">
        <v>59.25</v>
      </c>
      <c r="I65" s="155">
        <v>59.25</v>
      </c>
      <c r="J65" s="155">
        <v>3.36</v>
      </c>
    </row>
    <row r="66" spans="1:10" x14ac:dyDescent="0.25">
      <c r="A66" s="154">
        <v>62</v>
      </c>
      <c r="B66" s="155">
        <v>71.709999999999994</v>
      </c>
      <c r="C66" s="155">
        <v>50.22</v>
      </c>
      <c r="D66" s="155">
        <v>51.73</v>
      </c>
      <c r="E66" s="155">
        <v>36.92</v>
      </c>
      <c r="F66" s="155">
        <v>89.5</v>
      </c>
      <c r="G66" s="155">
        <v>89.5</v>
      </c>
      <c r="H66" s="155">
        <v>62</v>
      </c>
      <c r="I66" s="155">
        <v>62</v>
      </c>
      <c r="J66" s="155">
        <v>3.48</v>
      </c>
    </row>
    <row r="67" spans="1:10" x14ac:dyDescent="0.25">
      <c r="A67" s="154">
        <v>63</v>
      </c>
      <c r="B67" s="155">
        <v>76.150000000000006</v>
      </c>
      <c r="C67" s="155">
        <v>53.16</v>
      </c>
      <c r="D67" s="155">
        <v>54.3</v>
      </c>
      <c r="E67" s="155">
        <v>38.78</v>
      </c>
      <c r="F67" s="155">
        <v>93.75</v>
      </c>
      <c r="G67" s="155">
        <v>93.75</v>
      </c>
      <c r="H67" s="155">
        <v>64</v>
      </c>
      <c r="I67" s="155">
        <v>64</v>
      </c>
      <c r="J67" s="155">
        <v>3.62</v>
      </c>
    </row>
    <row r="68" spans="1:10" x14ac:dyDescent="0.25">
      <c r="A68" s="154">
        <v>64</v>
      </c>
      <c r="B68" s="155">
        <v>80.709999999999994</v>
      </c>
      <c r="C68" s="155">
        <v>56.11</v>
      </c>
      <c r="D68" s="155">
        <v>56.75</v>
      </c>
      <c r="E68" s="155">
        <v>40.630000000000003</v>
      </c>
      <c r="F68" s="155">
        <v>98.75</v>
      </c>
      <c r="G68" s="155">
        <v>98.75</v>
      </c>
      <c r="H68" s="155">
        <v>66.75</v>
      </c>
      <c r="I68" s="155">
        <v>66.75</v>
      </c>
      <c r="J68" s="155">
        <v>3.77</v>
      </c>
    </row>
    <row r="69" spans="1:10" x14ac:dyDescent="0.25">
      <c r="A69" s="154">
        <v>65</v>
      </c>
      <c r="B69" s="155">
        <v>85.15</v>
      </c>
      <c r="C69" s="155">
        <v>59.05</v>
      </c>
      <c r="D69" s="155">
        <v>59.32</v>
      </c>
      <c r="E69" s="155">
        <v>42.48</v>
      </c>
      <c r="F69" s="155">
        <v>103</v>
      </c>
      <c r="G69" s="155">
        <v>103</v>
      </c>
      <c r="H69" s="155">
        <v>69.5</v>
      </c>
      <c r="I69" s="155">
        <v>69.5</v>
      </c>
      <c r="J69" s="155">
        <v>3.93</v>
      </c>
    </row>
    <row r="70" spans="1:10" x14ac:dyDescent="0.25">
      <c r="A70" s="154">
        <v>66</v>
      </c>
      <c r="B70" s="155">
        <v>91.34</v>
      </c>
      <c r="C70" s="155">
        <v>63.08</v>
      </c>
      <c r="D70" s="155">
        <v>63.3</v>
      </c>
      <c r="E70" s="155">
        <v>45.21</v>
      </c>
      <c r="F70" s="155">
        <v>108.5</v>
      </c>
      <c r="G70" s="155">
        <v>108.5</v>
      </c>
      <c r="H70" s="155">
        <v>73.75</v>
      </c>
      <c r="I70" s="155">
        <v>73.75</v>
      </c>
      <c r="J70" s="155">
        <v>4.13</v>
      </c>
    </row>
    <row r="71" spans="1:10" x14ac:dyDescent="0.25">
      <c r="A71" s="154">
        <v>67</v>
      </c>
      <c r="B71" s="155">
        <v>97.65</v>
      </c>
      <c r="C71" s="155">
        <v>67.11</v>
      </c>
      <c r="D71" s="155">
        <v>67.27</v>
      </c>
      <c r="E71" s="155">
        <v>47.93</v>
      </c>
      <c r="F71" s="155">
        <v>114.25</v>
      </c>
      <c r="G71" s="155">
        <v>114.25</v>
      </c>
      <c r="H71" s="155">
        <v>79</v>
      </c>
      <c r="I71" s="155">
        <v>79</v>
      </c>
      <c r="J71" s="155">
        <v>4.38</v>
      </c>
    </row>
    <row r="72" spans="1:10" x14ac:dyDescent="0.25">
      <c r="A72" s="154">
        <v>68</v>
      </c>
      <c r="B72" s="155">
        <v>103.85</v>
      </c>
      <c r="C72" s="155">
        <v>71.150000000000006</v>
      </c>
      <c r="D72" s="155">
        <v>71.239999999999995</v>
      </c>
      <c r="E72" s="155">
        <v>50.66</v>
      </c>
      <c r="F72" s="155">
        <v>119.75</v>
      </c>
      <c r="G72" s="155">
        <v>119.75</v>
      </c>
      <c r="H72" s="155">
        <v>83.25</v>
      </c>
      <c r="I72" s="155">
        <v>83.25</v>
      </c>
      <c r="J72" s="155">
        <v>4.6100000000000003</v>
      </c>
    </row>
    <row r="73" spans="1:10" x14ac:dyDescent="0.25">
      <c r="A73" s="154">
        <v>69</v>
      </c>
      <c r="B73" s="155">
        <v>110.04</v>
      </c>
      <c r="C73" s="155">
        <v>75.180000000000007</v>
      </c>
      <c r="D73" s="155">
        <v>75.22</v>
      </c>
      <c r="E73" s="155">
        <v>53.49</v>
      </c>
      <c r="F73" s="155">
        <v>125.5</v>
      </c>
      <c r="G73" s="155">
        <v>125.5</v>
      </c>
      <c r="H73" s="155">
        <v>88.5</v>
      </c>
      <c r="I73" s="155">
        <v>88.5</v>
      </c>
      <c r="J73" s="155">
        <v>4.84</v>
      </c>
    </row>
    <row r="74" spans="1:10" x14ac:dyDescent="0.25">
      <c r="A74" s="154">
        <v>70</v>
      </c>
      <c r="B74" s="155">
        <v>116.35</v>
      </c>
      <c r="C74" s="155">
        <v>79.209999999999994</v>
      </c>
      <c r="D74" s="155">
        <v>79.19</v>
      </c>
      <c r="E74" s="155">
        <v>56.22</v>
      </c>
      <c r="F74" s="155">
        <v>131</v>
      </c>
      <c r="G74" s="155">
        <v>131</v>
      </c>
      <c r="H74" s="155">
        <v>92.75</v>
      </c>
      <c r="I74" s="155">
        <v>92.75</v>
      </c>
      <c r="J74" s="155">
        <v>5.1100000000000003</v>
      </c>
    </row>
    <row r="75" spans="1:10" x14ac:dyDescent="0.25">
      <c r="A75" s="154">
        <v>71</v>
      </c>
      <c r="B75" s="155">
        <v>124.53</v>
      </c>
      <c r="C75" s="155">
        <v>84.44</v>
      </c>
      <c r="D75" s="155">
        <v>84.92</v>
      </c>
      <c r="E75" s="155">
        <v>60.03</v>
      </c>
      <c r="F75" s="155">
        <v>142.25</v>
      </c>
      <c r="G75" s="155">
        <v>142.25</v>
      </c>
      <c r="H75" s="155">
        <v>102.25</v>
      </c>
      <c r="I75" s="155">
        <v>102.25</v>
      </c>
      <c r="J75" s="155">
        <v>5.44</v>
      </c>
    </row>
    <row r="76" spans="1:10" x14ac:dyDescent="0.25">
      <c r="A76" s="154">
        <v>72</v>
      </c>
      <c r="B76" s="155">
        <v>132.83000000000001</v>
      </c>
      <c r="C76" s="155">
        <v>89.57</v>
      </c>
      <c r="D76" s="155">
        <v>90.52</v>
      </c>
      <c r="E76" s="155">
        <v>63.95</v>
      </c>
      <c r="F76" s="155">
        <v>153.25</v>
      </c>
      <c r="G76" s="155">
        <v>153.25</v>
      </c>
      <c r="H76" s="155">
        <v>111</v>
      </c>
      <c r="I76" s="155">
        <v>111</v>
      </c>
      <c r="J76" s="155">
        <v>5.82</v>
      </c>
    </row>
    <row r="77" spans="1:10" x14ac:dyDescent="0.25">
      <c r="A77" s="154">
        <v>73</v>
      </c>
      <c r="B77" s="155">
        <v>141.12</v>
      </c>
      <c r="C77" s="155">
        <v>95.29</v>
      </c>
      <c r="D77" s="155">
        <v>96.25</v>
      </c>
      <c r="E77" s="155">
        <v>68.23</v>
      </c>
      <c r="F77" s="155">
        <v>165.25</v>
      </c>
      <c r="G77" s="155">
        <v>165.25</v>
      </c>
      <c r="H77" s="155">
        <v>120.5</v>
      </c>
      <c r="I77" s="155">
        <v>120.5</v>
      </c>
      <c r="J77" s="155">
        <v>6.34</v>
      </c>
    </row>
    <row r="78" spans="1:10" x14ac:dyDescent="0.25">
      <c r="A78" s="154">
        <v>74</v>
      </c>
      <c r="B78" s="155">
        <v>149.30000000000001</v>
      </c>
      <c r="C78" s="155">
        <v>101.07</v>
      </c>
      <c r="D78" s="155">
        <v>101.86</v>
      </c>
      <c r="E78" s="155">
        <v>72.56</v>
      </c>
      <c r="F78" s="155">
        <v>176.25</v>
      </c>
      <c r="G78" s="155">
        <v>176.25</v>
      </c>
      <c r="H78" s="155">
        <v>129.25</v>
      </c>
      <c r="I78" s="155">
        <v>129.25</v>
      </c>
      <c r="J78" s="155">
        <v>6.92</v>
      </c>
    </row>
    <row r="79" spans="1:10" x14ac:dyDescent="0.25">
      <c r="A79" s="154">
        <v>75</v>
      </c>
      <c r="B79" s="155">
        <v>157.6</v>
      </c>
      <c r="C79" s="155">
        <v>108.23</v>
      </c>
      <c r="D79" s="155">
        <v>107.58</v>
      </c>
      <c r="E79" s="155">
        <v>77.760000000000005</v>
      </c>
      <c r="F79" s="155">
        <v>187.5</v>
      </c>
      <c r="G79" s="155">
        <v>187.5</v>
      </c>
      <c r="H79" s="155">
        <v>138.75</v>
      </c>
      <c r="I79" s="155">
        <v>138.75</v>
      </c>
      <c r="J79" s="155">
        <v>7.57</v>
      </c>
    </row>
    <row r="80" spans="1:10" x14ac:dyDescent="0.25">
      <c r="A80" s="154">
        <v>76</v>
      </c>
      <c r="B80" s="155">
        <v>168</v>
      </c>
      <c r="C80" s="155">
        <v>116.48</v>
      </c>
      <c r="D80" s="155">
        <v>115.06</v>
      </c>
      <c r="E80" s="155">
        <v>84.32</v>
      </c>
      <c r="F80" s="155">
        <v>206.75</v>
      </c>
      <c r="G80" s="155">
        <v>206.75</v>
      </c>
      <c r="H80" s="155">
        <v>151.75</v>
      </c>
      <c r="I80" s="155">
        <v>151.75</v>
      </c>
      <c r="J80" s="155">
        <v>8.26</v>
      </c>
    </row>
    <row r="81" spans="1:10" x14ac:dyDescent="0.25">
      <c r="A81" s="154">
        <v>77</v>
      </c>
      <c r="B81" s="155">
        <v>179.26</v>
      </c>
      <c r="C81" s="155">
        <v>124.09</v>
      </c>
      <c r="D81" s="155">
        <v>123.14</v>
      </c>
      <c r="E81" s="155">
        <v>90.23</v>
      </c>
      <c r="F81" s="155">
        <v>225.25</v>
      </c>
      <c r="G81" s="155">
        <v>225.25</v>
      </c>
      <c r="H81" s="155">
        <v>164.75</v>
      </c>
      <c r="I81" s="155">
        <v>164.75</v>
      </c>
      <c r="J81" s="155">
        <v>9</v>
      </c>
    </row>
    <row r="82" spans="1:10" x14ac:dyDescent="0.25">
      <c r="A82" s="154">
        <v>78</v>
      </c>
      <c r="B82" s="155">
        <v>190.75</v>
      </c>
      <c r="C82" s="155">
        <v>131.07</v>
      </c>
      <c r="D82" s="155">
        <v>131.28</v>
      </c>
      <c r="E82" s="155">
        <v>95.77</v>
      </c>
      <c r="F82" s="155">
        <v>244.25</v>
      </c>
      <c r="G82" s="155">
        <v>244.25</v>
      </c>
      <c r="H82" s="155">
        <v>177</v>
      </c>
      <c r="I82" s="155">
        <v>177</v>
      </c>
      <c r="J82" s="155">
        <v>9.77</v>
      </c>
    </row>
    <row r="83" spans="1:10" x14ac:dyDescent="0.25">
      <c r="A83" s="154">
        <v>79</v>
      </c>
      <c r="B83" s="155">
        <v>202.21</v>
      </c>
      <c r="C83" s="155">
        <v>138.22999999999999</v>
      </c>
      <c r="D83" s="155">
        <v>139.5</v>
      </c>
      <c r="E83" s="155">
        <v>101.36</v>
      </c>
      <c r="F83" s="155">
        <v>262.75</v>
      </c>
      <c r="G83" s="155">
        <v>262.75</v>
      </c>
      <c r="H83" s="155">
        <v>190</v>
      </c>
      <c r="I83" s="155">
        <v>190</v>
      </c>
      <c r="J83" s="155">
        <v>10.59</v>
      </c>
    </row>
    <row r="84" spans="1:10" x14ac:dyDescent="0.25">
      <c r="A84" s="154">
        <v>80</v>
      </c>
      <c r="B84" s="155">
        <v>213.78</v>
      </c>
      <c r="C84" s="155">
        <v>145.44999999999999</v>
      </c>
      <c r="D84" s="155">
        <v>147.79</v>
      </c>
      <c r="E84" s="155">
        <v>107</v>
      </c>
      <c r="F84" s="155">
        <v>282</v>
      </c>
      <c r="G84" s="155">
        <v>282</v>
      </c>
      <c r="H84" s="155">
        <v>203</v>
      </c>
      <c r="I84" s="155">
        <v>203</v>
      </c>
      <c r="J84" s="155">
        <v>11.46</v>
      </c>
    </row>
    <row r="85" spans="1:10" x14ac:dyDescent="0.25">
      <c r="A85" s="154">
        <v>81</v>
      </c>
      <c r="B85" s="155">
        <v>232.47</v>
      </c>
      <c r="C85" s="155">
        <v>157.07</v>
      </c>
      <c r="D85" s="155">
        <v>159.69999999999999</v>
      </c>
      <c r="E85" s="155">
        <v>115.74</v>
      </c>
      <c r="F85" s="133" t="s">
        <v>35</v>
      </c>
      <c r="G85" s="133" t="s">
        <v>35</v>
      </c>
      <c r="H85" s="133" t="s">
        <v>35</v>
      </c>
      <c r="I85" s="133" t="s">
        <v>35</v>
      </c>
      <c r="J85" s="155">
        <v>12.35</v>
      </c>
    </row>
    <row r="86" spans="1:10" x14ac:dyDescent="0.25">
      <c r="A86" s="154">
        <v>82</v>
      </c>
      <c r="B86" s="155">
        <v>252.48</v>
      </c>
      <c r="C86" s="155">
        <v>168.92</v>
      </c>
      <c r="D86" s="155">
        <v>172.55</v>
      </c>
      <c r="E86" s="155">
        <v>124.44</v>
      </c>
      <c r="F86" s="133" t="s">
        <v>35</v>
      </c>
      <c r="G86" s="133" t="s">
        <v>35</v>
      </c>
      <c r="H86" s="133" t="s">
        <v>35</v>
      </c>
      <c r="I86" s="133" t="s">
        <v>35</v>
      </c>
      <c r="J86" s="155">
        <v>13.26</v>
      </c>
    </row>
    <row r="87" spans="1:10" x14ac:dyDescent="0.25">
      <c r="A87" s="154">
        <v>83</v>
      </c>
      <c r="B87" s="155">
        <v>272.67</v>
      </c>
      <c r="C87" s="155">
        <v>180.01</v>
      </c>
      <c r="D87" s="155">
        <v>185.39</v>
      </c>
      <c r="E87" s="155">
        <v>132.69999999999999</v>
      </c>
      <c r="F87" s="133" t="s">
        <v>35</v>
      </c>
      <c r="G87" s="133" t="s">
        <v>35</v>
      </c>
      <c r="H87" s="133" t="s">
        <v>35</v>
      </c>
      <c r="I87" s="133" t="s">
        <v>35</v>
      </c>
      <c r="J87" s="155">
        <v>14.44</v>
      </c>
    </row>
    <row r="88" spans="1:10" x14ac:dyDescent="0.25">
      <c r="A88" s="154">
        <v>84</v>
      </c>
      <c r="B88" s="155">
        <v>291.55</v>
      </c>
      <c r="C88" s="155">
        <v>191.1</v>
      </c>
      <c r="D88" s="155">
        <v>197.41</v>
      </c>
      <c r="E88" s="155">
        <v>140.84</v>
      </c>
      <c r="F88" s="133" t="s">
        <v>35</v>
      </c>
      <c r="G88" s="133" t="s">
        <v>35</v>
      </c>
      <c r="H88" s="133" t="s">
        <v>35</v>
      </c>
      <c r="I88" s="133" t="s">
        <v>35</v>
      </c>
      <c r="J88" s="155">
        <v>15.68</v>
      </c>
    </row>
    <row r="89" spans="1:10" x14ac:dyDescent="0.25">
      <c r="A89" s="154">
        <v>85</v>
      </c>
      <c r="B89" s="155">
        <v>310.54000000000002</v>
      </c>
      <c r="C89" s="155">
        <v>202.19</v>
      </c>
      <c r="D89" s="155">
        <v>209.55</v>
      </c>
      <c r="E89" s="155">
        <v>149.1</v>
      </c>
      <c r="F89" s="133" t="s">
        <v>35</v>
      </c>
      <c r="G89" s="133" t="s">
        <v>35</v>
      </c>
      <c r="H89" s="133" t="s">
        <v>35</v>
      </c>
      <c r="I89" s="133" t="s">
        <v>35</v>
      </c>
      <c r="J89" s="155">
        <v>16.97</v>
      </c>
    </row>
    <row r="90" spans="1:10" x14ac:dyDescent="0.25">
      <c r="A90" s="154">
        <v>86</v>
      </c>
      <c r="B90" s="133" t="s">
        <v>35</v>
      </c>
      <c r="C90" s="133" t="s">
        <v>35</v>
      </c>
      <c r="D90" s="133" t="s">
        <v>35</v>
      </c>
      <c r="E90" s="133" t="s">
        <v>35</v>
      </c>
      <c r="F90" s="133" t="s">
        <v>35</v>
      </c>
      <c r="G90" s="133" t="s">
        <v>35</v>
      </c>
      <c r="H90" s="133" t="s">
        <v>35</v>
      </c>
      <c r="I90" s="133" t="s">
        <v>35</v>
      </c>
      <c r="J90" s="133" t="s">
        <v>35</v>
      </c>
    </row>
    <row r="91" spans="1:10" x14ac:dyDescent="0.25">
      <c r="A91" s="154">
        <v>87</v>
      </c>
      <c r="B91" s="133" t="s">
        <v>35</v>
      </c>
      <c r="C91" s="133" t="s">
        <v>35</v>
      </c>
      <c r="D91" s="133" t="s">
        <v>35</v>
      </c>
      <c r="E91" s="133" t="s">
        <v>35</v>
      </c>
      <c r="F91" s="133" t="s">
        <v>35</v>
      </c>
      <c r="G91" s="133" t="s">
        <v>35</v>
      </c>
      <c r="H91" s="133" t="s">
        <v>35</v>
      </c>
      <c r="I91" s="133" t="s">
        <v>35</v>
      </c>
      <c r="J91" s="133" t="s">
        <v>35</v>
      </c>
    </row>
    <row r="92" spans="1:10" x14ac:dyDescent="0.25">
      <c r="A92" s="154">
        <v>88</v>
      </c>
      <c r="B92" s="133" t="s">
        <v>35</v>
      </c>
      <c r="C92" s="133" t="s">
        <v>35</v>
      </c>
      <c r="D92" s="133" t="s">
        <v>35</v>
      </c>
      <c r="E92" s="133" t="s">
        <v>35</v>
      </c>
      <c r="F92" s="133" t="s">
        <v>35</v>
      </c>
      <c r="G92" s="133" t="s">
        <v>35</v>
      </c>
      <c r="H92" s="133" t="s">
        <v>35</v>
      </c>
      <c r="I92" s="133" t="s">
        <v>35</v>
      </c>
      <c r="J92" s="133" t="s">
        <v>35</v>
      </c>
    </row>
    <row r="93" spans="1:10" x14ac:dyDescent="0.25">
      <c r="A93" s="154">
        <v>89</v>
      </c>
      <c r="B93" s="133" t="s">
        <v>35</v>
      </c>
      <c r="C93" s="133" t="s">
        <v>35</v>
      </c>
      <c r="D93" s="133" t="s">
        <v>35</v>
      </c>
      <c r="E93" s="133" t="s">
        <v>35</v>
      </c>
      <c r="F93" s="133" t="s">
        <v>35</v>
      </c>
      <c r="G93" s="133" t="s">
        <v>35</v>
      </c>
      <c r="H93" s="133" t="s">
        <v>35</v>
      </c>
      <c r="I93" s="133" t="s">
        <v>35</v>
      </c>
      <c r="J93" s="133" t="s">
        <v>35</v>
      </c>
    </row>
    <row r="94" spans="1:10" x14ac:dyDescent="0.25">
      <c r="A94" s="154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  <c r="F94" s="133" t="s">
        <v>35</v>
      </c>
      <c r="G94" s="133" t="s">
        <v>35</v>
      </c>
      <c r="H94" s="133" t="s">
        <v>35</v>
      </c>
      <c r="I94" s="133" t="s">
        <v>35</v>
      </c>
      <c r="J94" s="133" t="s">
        <v>35</v>
      </c>
    </row>
    <row r="95" spans="1:10" x14ac:dyDescent="0.25">
      <c r="A95" s="154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  <c r="F95" s="133" t="s">
        <v>35</v>
      </c>
      <c r="G95" s="133" t="s">
        <v>35</v>
      </c>
      <c r="H95" s="133" t="s">
        <v>35</v>
      </c>
      <c r="I95" s="133" t="s">
        <v>35</v>
      </c>
      <c r="J95" s="133" t="s">
        <v>35</v>
      </c>
    </row>
    <row r="96" spans="1:10" x14ac:dyDescent="0.25">
      <c r="A96" s="154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  <c r="F96" s="133" t="s">
        <v>35</v>
      </c>
      <c r="G96" s="133" t="s">
        <v>35</v>
      </c>
      <c r="H96" s="133" t="s">
        <v>35</v>
      </c>
      <c r="I96" s="133" t="s">
        <v>35</v>
      </c>
      <c r="J96" s="133" t="s">
        <v>35</v>
      </c>
    </row>
    <row r="97" spans="1:10" x14ac:dyDescent="0.25">
      <c r="A97" s="154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  <c r="F97" s="133" t="s">
        <v>35</v>
      </c>
      <c r="G97" s="133" t="s">
        <v>35</v>
      </c>
      <c r="H97" s="133" t="s">
        <v>35</v>
      </c>
      <c r="I97" s="133" t="s">
        <v>35</v>
      </c>
      <c r="J97" s="133" t="s">
        <v>35</v>
      </c>
    </row>
    <row r="98" spans="1:10" x14ac:dyDescent="0.25">
      <c r="A98" s="154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  <c r="F98" s="133" t="s">
        <v>35</v>
      </c>
      <c r="G98" s="133" t="s">
        <v>35</v>
      </c>
      <c r="H98" s="133" t="s">
        <v>35</v>
      </c>
      <c r="I98" s="133" t="s">
        <v>35</v>
      </c>
      <c r="J98" s="133" t="s">
        <v>35</v>
      </c>
    </row>
    <row r="99" spans="1:10" x14ac:dyDescent="0.25">
      <c r="A99" s="154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  <c r="F99" s="133" t="s">
        <v>35</v>
      </c>
      <c r="G99" s="133" t="s">
        <v>35</v>
      </c>
      <c r="H99" s="133" t="s">
        <v>35</v>
      </c>
      <c r="I99" s="133" t="s">
        <v>35</v>
      </c>
      <c r="J99" s="133" t="s">
        <v>35</v>
      </c>
    </row>
    <row r="100" spans="1:10" x14ac:dyDescent="0.25">
      <c r="A100" s="154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  <c r="F100" s="133" t="s">
        <v>35</v>
      </c>
      <c r="G100" s="133" t="s">
        <v>35</v>
      </c>
      <c r="H100" s="133" t="s">
        <v>35</v>
      </c>
      <c r="I100" s="133" t="s">
        <v>35</v>
      </c>
      <c r="J100" s="133" t="s">
        <v>35</v>
      </c>
    </row>
    <row r="101" spans="1:10" x14ac:dyDescent="0.25">
      <c r="A101" s="154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  <c r="F101" s="133" t="s">
        <v>35</v>
      </c>
      <c r="G101" s="133" t="s">
        <v>35</v>
      </c>
      <c r="H101" s="133" t="s">
        <v>35</v>
      </c>
      <c r="I101" s="133" t="s">
        <v>35</v>
      </c>
      <c r="J101" s="133" t="s">
        <v>35</v>
      </c>
    </row>
    <row r="102" spans="1:10" x14ac:dyDescent="0.25">
      <c r="A102" s="154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  <c r="F102" s="133" t="s">
        <v>35</v>
      </c>
      <c r="G102" s="133" t="s">
        <v>35</v>
      </c>
      <c r="H102" s="133" t="s">
        <v>35</v>
      </c>
      <c r="I102" s="133" t="s">
        <v>35</v>
      </c>
      <c r="J102" s="133" t="s">
        <v>35</v>
      </c>
    </row>
    <row r="103" spans="1:10" x14ac:dyDescent="0.25">
      <c r="A103" s="154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  <c r="F103" s="133" t="s">
        <v>35</v>
      </c>
      <c r="G103" s="133" t="s">
        <v>35</v>
      </c>
      <c r="H103" s="133" t="s">
        <v>35</v>
      </c>
      <c r="I103" s="133" t="s">
        <v>35</v>
      </c>
      <c r="J103" s="133" t="s">
        <v>35</v>
      </c>
    </row>
  </sheetData>
  <mergeCells count="6">
    <mergeCell ref="B1:E1"/>
    <mergeCell ref="F1:I1"/>
    <mergeCell ref="B2:C2"/>
    <mergeCell ref="D2:E2"/>
    <mergeCell ref="F2:G2"/>
    <mergeCell ref="H2:I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zoomScaleNormal="100" workbookViewId="0"/>
  </sheetViews>
  <sheetFormatPr defaultRowHeight="15" x14ac:dyDescent="0.25"/>
  <cols>
    <col min="1" max="6" width="8.28515625"/>
    <col min="7" max="256" width="16.28515625"/>
    <col min="257" max="1025" width="11.5703125"/>
  </cols>
  <sheetData>
    <row r="1" spans="1:5" x14ac:dyDescent="0.25">
      <c r="A1" s="130"/>
      <c r="B1" s="287" t="s">
        <v>1386</v>
      </c>
      <c r="C1" s="287"/>
      <c r="D1" s="287"/>
      <c r="E1" s="287"/>
    </row>
    <row r="2" spans="1:5" x14ac:dyDescent="0.25">
      <c r="A2" s="132" t="s">
        <v>25</v>
      </c>
      <c r="B2" s="287" t="s">
        <v>1379</v>
      </c>
      <c r="C2" s="287"/>
      <c r="D2" s="287" t="s">
        <v>1380</v>
      </c>
      <c r="E2" s="287"/>
    </row>
    <row r="3" spans="1:5" x14ac:dyDescent="0.25">
      <c r="A3" s="130"/>
      <c r="B3" s="131" t="s">
        <v>1101</v>
      </c>
      <c r="C3" s="131" t="s">
        <v>1381</v>
      </c>
      <c r="D3" s="131" t="s">
        <v>1101</v>
      </c>
      <c r="E3" s="131" t="s">
        <v>1381</v>
      </c>
    </row>
    <row r="4" spans="1:5" x14ac:dyDescent="0.25">
      <c r="A4" s="132">
        <v>0</v>
      </c>
      <c r="B4" s="133" t="s">
        <v>35</v>
      </c>
      <c r="C4" s="133" t="s">
        <v>35</v>
      </c>
      <c r="D4" s="133" t="s">
        <v>35</v>
      </c>
      <c r="E4" s="133" t="s">
        <v>35</v>
      </c>
    </row>
    <row r="5" spans="1:5" x14ac:dyDescent="0.25">
      <c r="A5" s="132">
        <v>1</v>
      </c>
      <c r="B5" s="133" t="s">
        <v>35</v>
      </c>
      <c r="C5" s="133" t="s">
        <v>35</v>
      </c>
      <c r="D5" s="133" t="s">
        <v>35</v>
      </c>
      <c r="E5" s="133" t="s">
        <v>35</v>
      </c>
    </row>
    <row r="6" spans="1:5" x14ac:dyDescent="0.25">
      <c r="A6" s="132">
        <v>2</v>
      </c>
      <c r="B6" s="133" t="s">
        <v>35</v>
      </c>
      <c r="C6" s="133" t="s">
        <v>35</v>
      </c>
      <c r="D6" s="133" t="s">
        <v>35</v>
      </c>
      <c r="E6" s="133" t="s">
        <v>35</v>
      </c>
    </row>
    <row r="7" spans="1:5" x14ac:dyDescent="0.25">
      <c r="A7" s="132">
        <v>3</v>
      </c>
      <c r="B7" s="133" t="s">
        <v>35</v>
      </c>
      <c r="C7" s="133" t="s">
        <v>35</v>
      </c>
      <c r="D7" s="133" t="s">
        <v>35</v>
      </c>
      <c r="E7" s="133" t="s">
        <v>35</v>
      </c>
    </row>
    <row r="8" spans="1:5" x14ac:dyDescent="0.25">
      <c r="A8" s="132">
        <v>4</v>
      </c>
      <c r="B8" s="133" t="s">
        <v>35</v>
      </c>
      <c r="C8" s="133" t="s">
        <v>35</v>
      </c>
      <c r="D8" s="133" t="s">
        <v>35</v>
      </c>
      <c r="E8" s="133" t="s">
        <v>35</v>
      </c>
    </row>
    <row r="9" spans="1:5" x14ac:dyDescent="0.25">
      <c r="A9" s="132">
        <v>5</v>
      </c>
      <c r="B9" s="133" t="s">
        <v>35</v>
      </c>
      <c r="C9" s="133" t="s">
        <v>35</v>
      </c>
      <c r="D9" s="133" t="s">
        <v>35</v>
      </c>
      <c r="E9" s="133" t="s">
        <v>35</v>
      </c>
    </row>
    <row r="10" spans="1:5" x14ac:dyDescent="0.25">
      <c r="A10" s="132">
        <v>6</v>
      </c>
      <c r="B10" s="133" t="s">
        <v>35</v>
      </c>
      <c r="C10" s="133" t="s">
        <v>35</v>
      </c>
      <c r="D10" s="133" t="s">
        <v>35</v>
      </c>
      <c r="E10" s="133" t="s">
        <v>35</v>
      </c>
    </row>
    <row r="11" spans="1:5" x14ac:dyDescent="0.25">
      <c r="A11" s="132">
        <v>7</v>
      </c>
      <c r="B11" s="133" t="s">
        <v>35</v>
      </c>
      <c r="C11" s="133" t="s">
        <v>35</v>
      </c>
      <c r="D11" s="133" t="s">
        <v>35</v>
      </c>
      <c r="E11" s="133" t="s">
        <v>35</v>
      </c>
    </row>
    <row r="12" spans="1:5" x14ac:dyDescent="0.25">
      <c r="A12" s="132">
        <v>8</v>
      </c>
      <c r="B12" s="133" t="s">
        <v>35</v>
      </c>
      <c r="C12" s="133" t="s">
        <v>35</v>
      </c>
      <c r="D12" s="133" t="s">
        <v>35</v>
      </c>
      <c r="E12" s="133" t="s">
        <v>35</v>
      </c>
    </row>
    <row r="13" spans="1:5" x14ac:dyDescent="0.25">
      <c r="A13" s="132">
        <v>9</v>
      </c>
      <c r="B13" s="133" t="s">
        <v>35</v>
      </c>
      <c r="C13" s="133" t="s">
        <v>35</v>
      </c>
      <c r="D13" s="133" t="s">
        <v>35</v>
      </c>
      <c r="E13" s="133" t="s">
        <v>35</v>
      </c>
    </row>
    <row r="14" spans="1:5" x14ac:dyDescent="0.25">
      <c r="A14" s="132">
        <v>10</v>
      </c>
      <c r="B14" s="133" t="s">
        <v>35</v>
      </c>
      <c r="C14" s="133" t="s">
        <v>35</v>
      </c>
      <c r="D14" s="133" t="s">
        <v>35</v>
      </c>
      <c r="E14" s="133" t="s">
        <v>35</v>
      </c>
    </row>
    <row r="15" spans="1:5" x14ac:dyDescent="0.25">
      <c r="A15" s="132">
        <v>11</v>
      </c>
      <c r="B15" s="133" t="s">
        <v>35</v>
      </c>
      <c r="C15" s="133" t="s">
        <v>35</v>
      </c>
      <c r="D15" s="133" t="s">
        <v>35</v>
      </c>
      <c r="E15" s="133" t="s">
        <v>35</v>
      </c>
    </row>
    <row r="16" spans="1:5" x14ac:dyDescent="0.25">
      <c r="A16" s="132">
        <v>12</v>
      </c>
      <c r="B16" s="133" t="s">
        <v>35</v>
      </c>
      <c r="C16" s="133" t="s">
        <v>35</v>
      </c>
      <c r="D16" s="133" t="s">
        <v>35</v>
      </c>
      <c r="E16" s="133" t="s">
        <v>35</v>
      </c>
    </row>
    <row r="17" spans="1:5" x14ac:dyDescent="0.25">
      <c r="A17" s="132">
        <v>13</v>
      </c>
      <c r="B17" s="133" t="s">
        <v>35</v>
      </c>
      <c r="C17" s="133" t="s">
        <v>35</v>
      </c>
      <c r="D17" s="133" t="s">
        <v>35</v>
      </c>
      <c r="E17" s="133" t="s">
        <v>35</v>
      </c>
    </row>
    <row r="18" spans="1:5" x14ac:dyDescent="0.25">
      <c r="A18" s="132">
        <v>14</v>
      </c>
      <c r="B18" s="133" t="s">
        <v>35</v>
      </c>
      <c r="C18" s="133" t="s">
        <v>35</v>
      </c>
      <c r="D18" s="133" t="s">
        <v>35</v>
      </c>
      <c r="E18" s="133" t="s">
        <v>35</v>
      </c>
    </row>
    <row r="19" spans="1:5" x14ac:dyDescent="0.25">
      <c r="A19" s="132">
        <v>15</v>
      </c>
      <c r="B19" s="133" t="s">
        <v>35</v>
      </c>
      <c r="C19" s="133" t="s">
        <v>35</v>
      </c>
      <c r="D19" s="133" t="s">
        <v>35</v>
      </c>
      <c r="E19" s="133" t="s">
        <v>35</v>
      </c>
    </row>
    <row r="20" spans="1:5" x14ac:dyDescent="0.25">
      <c r="A20" s="132">
        <v>16</v>
      </c>
      <c r="B20" s="133" t="s">
        <v>35</v>
      </c>
      <c r="C20" s="133" t="s">
        <v>35</v>
      </c>
      <c r="D20" s="133" t="s">
        <v>35</v>
      </c>
      <c r="E20" s="133" t="s">
        <v>35</v>
      </c>
    </row>
    <row r="21" spans="1:5" x14ac:dyDescent="0.25">
      <c r="A21" s="132">
        <v>17</v>
      </c>
      <c r="B21" s="133" t="s">
        <v>35</v>
      </c>
      <c r="C21" s="133" t="s">
        <v>35</v>
      </c>
      <c r="D21" s="133" t="s">
        <v>35</v>
      </c>
      <c r="E21" s="133" t="s">
        <v>35</v>
      </c>
    </row>
    <row r="22" spans="1:5" x14ac:dyDescent="0.25">
      <c r="A22" s="132">
        <v>18</v>
      </c>
      <c r="B22" s="133" t="s">
        <v>35</v>
      </c>
      <c r="C22" s="133" t="s">
        <v>35</v>
      </c>
      <c r="D22" s="133" t="s">
        <v>35</v>
      </c>
      <c r="E22" s="133" t="s">
        <v>35</v>
      </c>
    </row>
    <row r="23" spans="1:5" x14ac:dyDescent="0.25">
      <c r="A23" s="132">
        <v>19</v>
      </c>
      <c r="B23" s="133" t="s">
        <v>35</v>
      </c>
      <c r="C23" s="133" t="s">
        <v>35</v>
      </c>
      <c r="D23" s="133" t="s">
        <v>35</v>
      </c>
      <c r="E23" s="133" t="s">
        <v>35</v>
      </c>
    </row>
    <row r="24" spans="1:5" x14ac:dyDescent="0.25">
      <c r="A24" s="132">
        <v>20</v>
      </c>
      <c r="B24" s="133" t="s">
        <v>35</v>
      </c>
      <c r="C24" s="133" t="s">
        <v>35</v>
      </c>
      <c r="D24" s="133" t="s">
        <v>35</v>
      </c>
      <c r="E24" s="133" t="s">
        <v>35</v>
      </c>
    </row>
    <row r="25" spans="1:5" x14ac:dyDescent="0.25">
      <c r="A25" s="132">
        <v>21</v>
      </c>
      <c r="B25" s="133" t="s">
        <v>35</v>
      </c>
      <c r="C25" s="133" t="s">
        <v>35</v>
      </c>
      <c r="D25" s="133" t="s">
        <v>35</v>
      </c>
      <c r="E25" s="133" t="s">
        <v>35</v>
      </c>
    </row>
    <row r="26" spans="1:5" x14ac:dyDescent="0.25">
      <c r="A26" s="132">
        <v>22</v>
      </c>
      <c r="B26" s="133" t="s">
        <v>35</v>
      </c>
      <c r="C26" s="133" t="s">
        <v>35</v>
      </c>
      <c r="D26" s="133" t="s">
        <v>35</v>
      </c>
      <c r="E26" s="133" t="s">
        <v>35</v>
      </c>
    </row>
    <row r="27" spans="1:5" x14ac:dyDescent="0.25">
      <c r="A27" s="132">
        <v>23</v>
      </c>
      <c r="B27" s="133" t="s">
        <v>35</v>
      </c>
      <c r="C27" s="133" t="s">
        <v>35</v>
      </c>
      <c r="D27" s="133" t="s">
        <v>35</v>
      </c>
      <c r="E27" s="133" t="s">
        <v>35</v>
      </c>
    </row>
    <row r="28" spans="1:5" x14ac:dyDescent="0.25">
      <c r="A28" s="132">
        <v>24</v>
      </c>
      <c r="B28" s="133" t="s">
        <v>35</v>
      </c>
      <c r="C28" s="133" t="s">
        <v>35</v>
      </c>
      <c r="D28" s="133" t="s">
        <v>35</v>
      </c>
      <c r="E28" s="133" t="s">
        <v>35</v>
      </c>
    </row>
    <row r="29" spans="1:5" x14ac:dyDescent="0.25">
      <c r="A29" s="132">
        <v>25</v>
      </c>
      <c r="B29" s="133" t="s">
        <v>35</v>
      </c>
      <c r="C29" s="133" t="s">
        <v>35</v>
      </c>
      <c r="D29" s="133" t="s">
        <v>35</v>
      </c>
      <c r="E29" s="133" t="s">
        <v>35</v>
      </c>
    </row>
    <row r="30" spans="1:5" x14ac:dyDescent="0.25">
      <c r="A30" s="132">
        <v>26</v>
      </c>
      <c r="B30" s="133" t="s">
        <v>35</v>
      </c>
      <c r="C30" s="133" t="s">
        <v>35</v>
      </c>
      <c r="D30" s="133" t="s">
        <v>35</v>
      </c>
      <c r="E30" s="133" t="s">
        <v>35</v>
      </c>
    </row>
    <row r="31" spans="1:5" x14ac:dyDescent="0.25">
      <c r="A31" s="132">
        <v>27</v>
      </c>
      <c r="B31" s="133" t="s">
        <v>35</v>
      </c>
      <c r="C31" s="133" t="s">
        <v>35</v>
      </c>
      <c r="D31" s="133" t="s">
        <v>35</v>
      </c>
      <c r="E31" s="133" t="s">
        <v>35</v>
      </c>
    </row>
    <row r="32" spans="1:5" x14ac:dyDescent="0.25">
      <c r="A32" s="132">
        <v>28</v>
      </c>
      <c r="B32" s="133" t="s">
        <v>35</v>
      </c>
      <c r="C32" s="133" t="s">
        <v>35</v>
      </c>
      <c r="D32" s="133" t="s">
        <v>35</v>
      </c>
      <c r="E32" s="133" t="s">
        <v>35</v>
      </c>
    </row>
    <row r="33" spans="1:5" x14ac:dyDescent="0.25">
      <c r="A33" s="132">
        <v>29</v>
      </c>
      <c r="B33" s="133" t="s">
        <v>35</v>
      </c>
      <c r="C33" s="133" t="s">
        <v>35</v>
      </c>
      <c r="D33" s="133" t="s">
        <v>35</v>
      </c>
      <c r="E33" s="133" t="s">
        <v>35</v>
      </c>
    </row>
    <row r="34" spans="1:5" x14ac:dyDescent="0.25">
      <c r="A34" s="132">
        <v>30</v>
      </c>
      <c r="B34" s="133" t="s">
        <v>35</v>
      </c>
      <c r="C34" s="133" t="s">
        <v>35</v>
      </c>
      <c r="D34" s="133" t="s">
        <v>35</v>
      </c>
      <c r="E34" s="133" t="s">
        <v>35</v>
      </c>
    </row>
    <row r="35" spans="1:5" x14ac:dyDescent="0.25">
      <c r="A35" s="132">
        <v>31</v>
      </c>
      <c r="B35" s="133" t="s">
        <v>35</v>
      </c>
      <c r="C35" s="133" t="s">
        <v>35</v>
      </c>
      <c r="D35" s="133" t="s">
        <v>35</v>
      </c>
      <c r="E35" s="133" t="s">
        <v>35</v>
      </c>
    </row>
    <row r="36" spans="1:5" x14ac:dyDescent="0.25">
      <c r="A36" s="132">
        <v>32</v>
      </c>
      <c r="B36" s="133" t="s">
        <v>35</v>
      </c>
      <c r="C36" s="133" t="s">
        <v>35</v>
      </c>
      <c r="D36" s="133" t="s">
        <v>35</v>
      </c>
      <c r="E36" s="133" t="s">
        <v>35</v>
      </c>
    </row>
    <row r="37" spans="1:5" x14ac:dyDescent="0.25">
      <c r="A37" s="132">
        <v>33</v>
      </c>
      <c r="B37" s="133" t="s">
        <v>35</v>
      </c>
      <c r="C37" s="133" t="s">
        <v>35</v>
      </c>
      <c r="D37" s="133" t="s">
        <v>35</v>
      </c>
      <c r="E37" s="133" t="s">
        <v>35</v>
      </c>
    </row>
    <row r="38" spans="1:5" x14ac:dyDescent="0.25">
      <c r="A38" s="132">
        <v>34</v>
      </c>
      <c r="B38" s="133" t="s">
        <v>35</v>
      </c>
      <c r="C38" s="133" t="s">
        <v>35</v>
      </c>
      <c r="D38" s="133" t="s">
        <v>35</v>
      </c>
      <c r="E38" s="133" t="s">
        <v>35</v>
      </c>
    </row>
    <row r="39" spans="1:5" x14ac:dyDescent="0.25">
      <c r="A39" s="132">
        <v>35</v>
      </c>
      <c r="B39" s="133" t="s">
        <v>35</v>
      </c>
      <c r="C39" s="133" t="s">
        <v>35</v>
      </c>
      <c r="D39" s="133" t="s">
        <v>35</v>
      </c>
      <c r="E39" s="133" t="s">
        <v>35</v>
      </c>
    </row>
    <row r="40" spans="1:5" x14ac:dyDescent="0.25">
      <c r="A40" s="132">
        <v>36</v>
      </c>
      <c r="B40" s="133" t="s">
        <v>35</v>
      </c>
      <c r="C40" s="133" t="s">
        <v>35</v>
      </c>
      <c r="D40" s="133" t="s">
        <v>35</v>
      </c>
      <c r="E40" s="133" t="s">
        <v>35</v>
      </c>
    </row>
    <row r="41" spans="1:5" x14ac:dyDescent="0.25">
      <c r="A41" s="132">
        <v>37</v>
      </c>
      <c r="B41" s="133" t="s">
        <v>35</v>
      </c>
      <c r="C41" s="133" t="s">
        <v>35</v>
      </c>
      <c r="D41" s="133" t="s">
        <v>35</v>
      </c>
      <c r="E41" s="133" t="s">
        <v>35</v>
      </c>
    </row>
    <row r="42" spans="1:5" x14ac:dyDescent="0.25">
      <c r="A42" s="132">
        <v>38</v>
      </c>
      <c r="B42" s="133" t="s">
        <v>35</v>
      </c>
      <c r="C42" s="133" t="s">
        <v>35</v>
      </c>
      <c r="D42" s="133" t="s">
        <v>35</v>
      </c>
      <c r="E42" s="133" t="s">
        <v>35</v>
      </c>
    </row>
    <row r="43" spans="1:5" x14ac:dyDescent="0.25">
      <c r="A43" s="132">
        <v>39</v>
      </c>
      <c r="B43" s="133" t="s">
        <v>35</v>
      </c>
      <c r="C43" s="133" t="s">
        <v>35</v>
      </c>
      <c r="D43" s="133" t="s">
        <v>35</v>
      </c>
      <c r="E43" s="133" t="s">
        <v>35</v>
      </c>
    </row>
    <row r="44" spans="1:5" x14ac:dyDescent="0.25">
      <c r="A44" s="132">
        <v>40</v>
      </c>
      <c r="B44" s="133" t="s">
        <v>35</v>
      </c>
      <c r="C44" s="133" t="s">
        <v>35</v>
      </c>
      <c r="D44" s="133" t="s">
        <v>35</v>
      </c>
      <c r="E44" s="133" t="s">
        <v>35</v>
      </c>
    </row>
    <row r="45" spans="1:5" x14ac:dyDescent="0.25">
      <c r="A45" s="132">
        <v>41</v>
      </c>
      <c r="B45" s="133" t="s">
        <v>35</v>
      </c>
      <c r="C45" s="133" t="s">
        <v>35</v>
      </c>
      <c r="D45" s="133" t="s">
        <v>35</v>
      </c>
      <c r="E45" s="133" t="s">
        <v>35</v>
      </c>
    </row>
    <row r="46" spans="1:5" x14ac:dyDescent="0.25">
      <c r="A46" s="132">
        <v>42</v>
      </c>
      <c r="B46" s="133" t="s">
        <v>35</v>
      </c>
      <c r="C46" s="133" t="s">
        <v>35</v>
      </c>
      <c r="D46" s="133" t="s">
        <v>35</v>
      </c>
      <c r="E46" s="133" t="s">
        <v>35</v>
      </c>
    </row>
    <row r="47" spans="1:5" x14ac:dyDescent="0.25">
      <c r="A47" s="132">
        <v>43</v>
      </c>
      <c r="B47" s="133" t="s">
        <v>35</v>
      </c>
      <c r="C47" s="133" t="s">
        <v>35</v>
      </c>
      <c r="D47" s="133" t="s">
        <v>35</v>
      </c>
      <c r="E47" s="133" t="s">
        <v>35</v>
      </c>
    </row>
    <row r="48" spans="1:5" x14ac:dyDescent="0.25">
      <c r="A48" s="132">
        <v>44</v>
      </c>
      <c r="B48" s="133" t="s">
        <v>35</v>
      </c>
      <c r="C48" s="133" t="s">
        <v>35</v>
      </c>
      <c r="D48" s="133" t="s">
        <v>35</v>
      </c>
      <c r="E48" s="133" t="s">
        <v>35</v>
      </c>
    </row>
    <row r="49" spans="1:5" x14ac:dyDescent="0.25">
      <c r="A49" s="132">
        <v>45</v>
      </c>
      <c r="B49" s="133" t="s">
        <v>35</v>
      </c>
      <c r="C49" s="133" t="s">
        <v>35</v>
      </c>
      <c r="D49" s="133" t="s">
        <v>35</v>
      </c>
      <c r="E49" s="133" t="s">
        <v>35</v>
      </c>
    </row>
    <row r="50" spans="1:5" x14ac:dyDescent="0.25">
      <c r="A50" s="132">
        <v>46</v>
      </c>
      <c r="B50" s="133" t="s">
        <v>35</v>
      </c>
      <c r="C50" s="133" t="s">
        <v>35</v>
      </c>
      <c r="D50" s="133" t="s">
        <v>35</v>
      </c>
      <c r="E50" s="133" t="s">
        <v>35</v>
      </c>
    </row>
    <row r="51" spans="1:5" x14ac:dyDescent="0.25">
      <c r="A51" s="132">
        <v>47</v>
      </c>
      <c r="B51" s="133" t="s">
        <v>35</v>
      </c>
      <c r="C51" s="133" t="s">
        <v>35</v>
      </c>
      <c r="D51" s="133" t="s">
        <v>35</v>
      </c>
      <c r="E51" s="133" t="s">
        <v>35</v>
      </c>
    </row>
    <row r="52" spans="1:5" x14ac:dyDescent="0.25">
      <c r="A52" s="132">
        <v>48</v>
      </c>
      <c r="B52" s="133" t="s">
        <v>35</v>
      </c>
      <c r="C52" s="133" t="s">
        <v>35</v>
      </c>
      <c r="D52" s="133" t="s">
        <v>35</v>
      </c>
      <c r="E52" s="133" t="s">
        <v>35</v>
      </c>
    </row>
    <row r="53" spans="1:5" x14ac:dyDescent="0.25">
      <c r="A53" s="132">
        <v>49</v>
      </c>
      <c r="B53" s="133" t="s">
        <v>35</v>
      </c>
      <c r="C53" s="133" t="s">
        <v>35</v>
      </c>
      <c r="D53" s="133" t="s">
        <v>35</v>
      </c>
      <c r="E53" s="133" t="s">
        <v>35</v>
      </c>
    </row>
    <row r="54" spans="1:5" x14ac:dyDescent="0.25">
      <c r="A54" s="132">
        <v>50</v>
      </c>
      <c r="B54" s="156">
        <v>36.94</v>
      </c>
      <c r="C54" s="156">
        <v>25.84</v>
      </c>
      <c r="D54" s="156">
        <v>32.380000000000003</v>
      </c>
      <c r="E54" s="156">
        <v>21.17</v>
      </c>
    </row>
    <row r="55" spans="1:5" x14ac:dyDescent="0.25">
      <c r="A55" s="132">
        <v>51</v>
      </c>
      <c r="B55" s="156">
        <v>38.86</v>
      </c>
      <c r="C55" s="156">
        <v>27.07</v>
      </c>
      <c r="D55" s="156">
        <v>33.82</v>
      </c>
      <c r="E55" s="156">
        <v>22.36</v>
      </c>
    </row>
    <row r="56" spans="1:5" x14ac:dyDescent="0.25">
      <c r="A56" s="132">
        <v>52</v>
      </c>
      <c r="B56" s="156">
        <v>40.9</v>
      </c>
      <c r="C56" s="156">
        <v>28.3</v>
      </c>
      <c r="D56" s="156">
        <v>35.299999999999997</v>
      </c>
      <c r="E56" s="156">
        <v>23.55</v>
      </c>
    </row>
    <row r="57" spans="1:5" x14ac:dyDescent="0.25">
      <c r="A57" s="132">
        <v>53</v>
      </c>
      <c r="B57" s="156">
        <v>43.47</v>
      </c>
      <c r="C57" s="156">
        <v>29.97</v>
      </c>
      <c r="D57" s="156">
        <v>37.1</v>
      </c>
      <c r="E57" s="156">
        <v>24.74</v>
      </c>
    </row>
    <row r="58" spans="1:5" x14ac:dyDescent="0.25">
      <c r="A58" s="132">
        <v>54</v>
      </c>
      <c r="B58" s="156">
        <v>46.04</v>
      </c>
      <c r="C58" s="156">
        <v>31.64</v>
      </c>
      <c r="D58" s="156">
        <v>38.9</v>
      </c>
      <c r="E58" s="156">
        <v>25.93</v>
      </c>
    </row>
    <row r="59" spans="1:5" x14ac:dyDescent="0.25">
      <c r="A59" s="132">
        <v>55</v>
      </c>
      <c r="B59" s="156">
        <v>48.61</v>
      </c>
      <c r="C59" s="156">
        <v>33.31</v>
      </c>
      <c r="D59" s="156">
        <v>40.94</v>
      </c>
      <c r="E59" s="156">
        <v>27.12</v>
      </c>
    </row>
    <row r="60" spans="1:5" x14ac:dyDescent="0.25">
      <c r="A60" s="132">
        <v>56</v>
      </c>
      <c r="B60" s="156">
        <v>51.18</v>
      </c>
      <c r="C60" s="156">
        <v>34.979999999999997</v>
      </c>
      <c r="D60" s="156">
        <v>42.5</v>
      </c>
      <c r="E60" s="156">
        <v>28.31</v>
      </c>
    </row>
    <row r="61" spans="1:5" x14ac:dyDescent="0.25">
      <c r="A61" s="132">
        <v>57</v>
      </c>
      <c r="B61" s="156">
        <v>53.75</v>
      </c>
      <c r="C61" s="156">
        <v>36.65</v>
      </c>
      <c r="D61" s="156">
        <v>44.3</v>
      </c>
      <c r="E61" s="156">
        <v>29.5</v>
      </c>
    </row>
    <row r="62" spans="1:5" x14ac:dyDescent="0.25">
      <c r="A62" s="132">
        <v>58</v>
      </c>
      <c r="B62" s="156">
        <v>57.88</v>
      </c>
      <c r="C62" s="156">
        <v>39.08</v>
      </c>
      <c r="D62" s="156">
        <v>46.85</v>
      </c>
      <c r="E62" s="156">
        <v>31.34</v>
      </c>
    </row>
    <row r="63" spans="1:5" x14ac:dyDescent="0.25">
      <c r="A63" s="132">
        <v>59</v>
      </c>
      <c r="B63" s="156">
        <v>62.01</v>
      </c>
      <c r="C63" s="156">
        <v>41.51</v>
      </c>
      <c r="D63" s="156">
        <v>49.4</v>
      </c>
      <c r="E63" s="156">
        <v>33.18</v>
      </c>
    </row>
    <row r="64" spans="1:5" x14ac:dyDescent="0.25">
      <c r="A64" s="132">
        <v>60</v>
      </c>
      <c r="B64" s="156">
        <v>66.14</v>
      </c>
      <c r="C64" s="156">
        <v>43.94</v>
      </c>
      <c r="D64" s="156">
        <v>51.95</v>
      </c>
      <c r="E64" s="156">
        <v>35.020000000000003</v>
      </c>
    </row>
    <row r="65" spans="1:5" x14ac:dyDescent="0.25">
      <c r="A65" s="132">
        <v>61</v>
      </c>
      <c r="B65" s="156">
        <v>70.27</v>
      </c>
      <c r="C65" s="156">
        <v>46.37</v>
      </c>
      <c r="D65" s="156">
        <v>54.5</v>
      </c>
      <c r="E65" s="156">
        <v>36.86</v>
      </c>
    </row>
    <row r="66" spans="1:5" x14ac:dyDescent="0.25">
      <c r="A66" s="132">
        <v>62</v>
      </c>
      <c r="B66" s="156">
        <v>74.400000000000006</v>
      </c>
      <c r="C66" s="156">
        <v>48.8</v>
      </c>
      <c r="D66" s="156">
        <v>57.05</v>
      </c>
      <c r="E66" s="156">
        <v>38.700000000000003</v>
      </c>
    </row>
    <row r="67" spans="1:5" x14ac:dyDescent="0.25">
      <c r="A67" s="132">
        <v>63</v>
      </c>
      <c r="B67" s="156">
        <v>80.290000000000006</v>
      </c>
      <c r="C67" s="156">
        <v>52.41</v>
      </c>
      <c r="D67" s="156">
        <v>60.02</v>
      </c>
      <c r="E67" s="156">
        <v>41.07</v>
      </c>
    </row>
    <row r="68" spans="1:5" x14ac:dyDescent="0.25">
      <c r="A68" s="132">
        <v>64</v>
      </c>
      <c r="B68" s="156">
        <v>86.18</v>
      </c>
      <c r="C68" s="156">
        <v>56.02</v>
      </c>
      <c r="D68" s="156">
        <v>62.99</v>
      </c>
      <c r="E68" s="156">
        <v>43.44</v>
      </c>
    </row>
    <row r="69" spans="1:5" x14ac:dyDescent="0.25">
      <c r="A69" s="132">
        <v>65</v>
      </c>
      <c r="B69" s="156">
        <v>92.07</v>
      </c>
      <c r="C69" s="156">
        <v>59.63</v>
      </c>
      <c r="D69" s="156">
        <v>65.959999999999994</v>
      </c>
      <c r="E69" s="156">
        <v>45.81</v>
      </c>
    </row>
    <row r="70" spans="1:5" x14ac:dyDescent="0.25">
      <c r="A70" s="132">
        <v>66</v>
      </c>
      <c r="B70" s="156">
        <v>97.96</v>
      </c>
      <c r="C70" s="156">
        <v>63.24</v>
      </c>
      <c r="D70" s="156">
        <v>68.930000000000007</v>
      </c>
      <c r="E70" s="156">
        <v>48.18</v>
      </c>
    </row>
    <row r="71" spans="1:5" x14ac:dyDescent="0.25">
      <c r="A71" s="132">
        <v>67</v>
      </c>
      <c r="B71" s="156">
        <v>103.85</v>
      </c>
      <c r="C71" s="156">
        <v>66.849999999999994</v>
      </c>
      <c r="D71" s="156">
        <v>71.900000000000006</v>
      </c>
      <c r="E71" s="156">
        <v>50.55</v>
      </c>
    </row>
    <row r="72" spans="1:5" x14ac:dyDescent="0.25">
      <c r="A72" s="132">
        <v>68</v>
      </c>
      <c r="B72" s="156">
        <v>108.15</v>
      </c>
      <c r="C72" s="156">
        <v>70.400000000000006</v>
      </c>
      <c r="D72" s="156">
        <v>74.319999999999993</v>
      </c>
      <c r="E72" s="156">
        <v>53.14</v>
      </c>
    </row>
    <row r="73" spans="1:5" x14ac:dyDescent="0.25">
      <c r="A73" s="132">
        <v>69</v>
      </c>
      <c r="B73" s="156">
        <v>112.45</v>
      </c>
      <c r="C73" s="156">
        <v>73.95</v>
      </c>
      <c r="D73" s="156">
        <v>76.739999999999995</v>
      </c>
      <c r="E73" s="156">
        <v>55.73</v>
      </c>
    </row>
    <row r="74" spans="1:5" x14ac:dyDescent="0.25">
      <c r="A74" s="132">
        <v>70</v>
      </c>
      <c r="B74" s="156">
        <v>116.75</v>
      </c>
      <c r="C74" s="156">
        <v>77.5</v>
      </c>
      <c r="D74" s="156">
        <v>79.16</v>
      </c>
      <c r="E74" s="156">
        <v>58.32</v>
      </c>
    </row>
    <row r="75" spans="1:5" x14ac:dyDescent="0.25">
      <c r="A75" s="132">
        <v>71</v>
      </c>
      <c r="B75" s="156">
        <v>121.05</v>
      </c>
      <c r="C75" s="156">
        <v>81.05</v>
      </c>
      <c r="D75" s="156">
        <v>81.58</v>
      </c>
      <c r="E75" s="156">
        <v>60.91</v>
      </c>
    </row>
    <row r="76" spans="1:5" x14ac:dyDescent="0.25">
      <c r="A76" s="132">
        <v>72</v>
      </c>
      <c r="B76" s="156">
        <v>125.35</v>
      </c>
      <c r="C76" s="156">
        <v>84.6</v>
      </c>
      <c r="D76" s="156">
        <v>84</v>
      </c>
      <c r="E76" s="156">
        <v>63.5</v>
      </c>
    </row>
    <row r="77" spans="1:5" x14ac:dyDescent="0.25">
      <c r="A77" s="132">
        <v>73</v>
      </c>
      <c r="B77" s="156">
        <v>136.84</v>
      </c>
      <c r="C77" s="156">
        <v>92.02</v>
      </c>
      <c r="D77" s="156">
        <v>90.99</v>
      </c>
      <c r="E77" s="156">
        <v>69.349999999999994</v>
      </c>
    </row>
    <row r="78" spans="1:5" x14ac:dyDescent="0.25">
      <c r="A78" s="132">
        <v>74</v>
      </c>
      <c r="B78" s="156">
        <v>148.33000000000001</v>
      </c>
      <c r="C78" s="156">
        <v>99.44</v>
      </c>
      <c r="D78" s="156">
        <v>97.98</v>
      </c>
      <c r="E78" s="156">
        <v>75.2</v>
      </c>
    </row>
    <row r="79" spans="1:5" x14ac:dyDescent="0.25">
      <c r="A79" s="132">
        <v>75</v>
      </c>
      <c r="B79" s="156">
        <v>159.82</v>
      </c>
      <c r="C79" s="156">
        <v>106.86</v>
      </c>
      <c r="D79" s="156">
        <v>104.97</v>
      </c>
      <c r="E79" s="156">
        <v>81.05</v>
      </c>
    </row>
    <row r="80" spans="1:5" x14ac:dyDescent="0.25">
      <c r="A80" s="132">
        <v>76</v>
      </c>
      <c r="B80" s="156">
        <v>171.31</v>
      </c>
      <c r="C80" s="156">
        <v>114.28</v>
      </c>
      <c r="D80" s="156">
        <v>111.96</v>
      </c>
      <c r="E80" s="156">
        <v>86.9</v>
      </c>
    </row>
    <row r="81" spans="1:5" x14ac:dyDescent="0.25">
      <c r="A81" s="132">
        <v>77</v>
      </c>
      <c r="B81" s="156">
        <v>182.8</v>
      </c>
      <c r="C81" s="156">
        <v>121.7</v>
      </c>
      <c r="D81" s="156">
        <v>118.95</v>
      </c>
      <c r="E81" s="156">
        <v>92.75</v>
      </c>
    </row>
    <row r="82" spans="1:5" x14ac:dyDescent="0.25">
      <c r="A82" s="132">
        <v>78</v>
      </c>
      <c r="B82" s="156">
        <v>198.61</v>
      </c>
      <c r="C82" s="156">
        <v>133.44</v>
      </c>
      <c r="D82" s="156">
        <v>129.18</v>
      </c>
      <c r="E82" s="156">
        <v>101.42</v>
      </c>
    </row>
    <row r="83" spans="1:5" x14ac:dyDescent="0.25">
      <c r="A83" s="132">
        <v>79</v>
      </c>
      <c r="B83" s="156">
        <v>214.42</v>
      </c>
      <c r="C83" s="156">
        <v>145.18</v>
      </c>
      <c r="D83" s="156">
        <v>139.41</v>
      </c>
      <c r="E83" s="156">
        <v>110.09</v>
      </c>
    </row>
    <row r="84" spans="1:5" x14ac:dyDescent="0.25">
      <c r="A84" s="132">
        <v>80</v>
      </c>
      <c r="B84" s="156">
        <v>230.23</v>
      </c>
      <c r="C84" s="156">
        <v>156.91999999999999</v>
      </c>
      <c r="D84" s="156">
        <v>151.11000000000001</v>
      </c>
      <c r="E84" s="156">
        <v>118.76</v>
      </c>
    </row>
    <row r="85" spans="1:5" x14ac:dyDescent="0.25">
      <c r="A85" s="132">
        <v>81</v>
      </c>
      <c r="B85" s="156">
        <v>246.04</v>
      </c>
      <c r="C85" s="156">
        <v>168.66</v>
      </c>
      <c r="D85" s="156">
        <v>162.52000000000001</v>
      </c>
      <c r="E85" s="156">
        <v>128.25</v>
      </c>
    </row>
    <row r="86" spans="1:5" x14ac:dyDescent="0.25">
      <c r="A86" s="132">
        <v>82</v>
      </c>
      <c r="B86" s="156">
        <v>261.85000000000002</v>
      </c>
      <c r="C86" s="156">
        <v>180.4</v>
      </c>
      <c r="D86" s="156">
        <v>178.34</v>
      </c>
      <c r="E86" s="156">
        <v>140.51</v>
      </c>
    </row>
    <row r="87" spans="1:5" x14ac:dyDescent="0.25">
      <c r="A87" s="132">
        <v>83</v>
      </c>
      <c r="B87" s="156">
        <v>277.47000000000003</v>
      </c>
      <c r="C87" s="156">
        <v>192.88</v>
      </c>
      <c r="D87" s="156">
        <v>192.23</v>
      </c>
      <c r="E87" s="156">
        <v>151.91</v>
      </c>
    </row>
    <row r="88" spans="1:5" x14ac:dyDescent="0.25">
      <c r="A88" s="132">
        <v>84</v>
      </c>
      <c r="B88" s="156">
        <v>293.08</v>
      </c>
      <c r="C88" s="156">
        <v>205.37</v>
      </c>
      <c r="D88" s="156">
        <v>208.48</v>
      </c>
      <c r="E88" s="156">
        <v>164.19</v>
      </c>
    </row>
    <row r="89" spans="1:5" ht="15.75" customHeight="1" x14ac:dyDescent="0.25">
      <c r="A89" s="132">
        <v>85</v>
      </c>
      <c r="B89" s="157">
        <v>308.7</v>
      </c>
      <c r="C89" s="157">
        <v>217.85</v>
      </c>
      <c r="D89" s="157">
        <v>224.73</v>
      </c>
      <c r="E89" s="157">
        <v>176.47</v>
      </c>
    </row>
    <row r="90" spans="1:5" ht="15.75" customHeight="1" x14ac:dyDescent="0.25">
      <c r="A90" s="132">
        <v>86</v>
      </c>
      <c r="B90" s="158" t="s">
        <v>35</v>
      </c>
      <c r="C90" s="158" t="s">
        <v>35</v>
      </c>
      <c r="D90" s="158" t="s">
        <v>35</v>
      </c>
      <c r="E90" s="158" t="s">
        <v>35</v>
      </c>
    </row>
    <row r="91" spans="1:5" x14ac:dyDescent="0.25">
      <c r="A91" s="132">
        <v>87</v>
      </c>
      <c r="B91" s="133" t="s">
        <v>35</v>
      </c>
      <c r="C91" s="133" t="s">
        <v>35</v>
      </c>
      <c r="D91" s="133" t="s">
        <v>35</v>
      </c>
      <c r="E91" s="133" t="s">
        <v>35</v>
      </c>
    </row>
    <row r="92" spans="1:5" x14ac:dyDescent="0.25">
      <c r="A92" s="132">
        <v>88</v>
      </c>
      <c r="B92" s="133" t="s">
        <v>35</v>
      </c>
      <c r="C92" s="133" t="s">
        <v>35</v>
      </c>
      <c r="D92" s="133" t="s">
        <v>35</v>
      </c>
      <c r="E92" s="133" t="s">
        <v>35</v>
      </c>
    </row>
    <row r="93" spans="1:5" x14ac:dyDescent="0.25">
      <c r="A93" s="132">
        <v>89</v>
      </c>
      <c r="B93" s="133" t="s">
        <v>35</v>
      </c>
      <c r="C93" s="133" t="s">
        <v>35</v>
      </c>
      <c r="D93" s="133" t="s">
        <v>35</v>
      </c>
      <c r="E93" s="133" t="s">
        <v>35</v>
      </c>
    </row>
    <row r="94" spans="1:5" x14ac:dyDescent="0.25">
      <c r="A94" s="132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</row>
    <row r="95" spans="1:5" x14ac:dyDescent="0.25">
      <c r="A95" s="132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</row>
    <row r="96" spans="1:5" x14ac:dyDescent="0.25">
      <c r="A96" s="132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</row>
    <row r="97" spans="1:5" x14ac:dyDescent="0.25">
      <c r="A97" s="132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</row>
    <row r="98" spans="1:5" x14ac:dyDescent="0.25">
      <c r="A98" s="132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</row>
    <row r="99" spans="1:5" x14ac:dyDescent="0.25">
      <c r="A99" s="132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</row>
    <row r="100" spans="1:5" x14ac:dyDescent="0.25">
      <c r="A100" s="132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</row>
    <row r="101" spans="1:5" x14ac:dyDescent="0.25">
      <c r="A101" s="132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</row>
    <row r="102" spans="1:5" x14ac:dyDescent="0.25">
      <c r="A102" s="132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</row>
    <row r="103" spans="1:5" x14ac:dyDescent="0.25">
      <c r="A103" s="132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</row>
  </sheetData>
  <mergeCells count="3">
    <mergeCell ref="B1:E1"/>
    <mergeCell ref="B2:C2"/>
    <mergeCell ref="D2:E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103"/>
  <sheetViews>
    <sheetView zoomScaleNormal="100" workbookViewId="0">
      <pane ySplit="3" topLeftCell="A52" activePane="bottomLeft" state="frozen"/>
      <selection pane="bottomLeft" activeCell="C73" sqref="C73"/>
    </sheetView>
  </sheetViews>
  <sheetFormatPr defaultRowHeight="11.25" x14ac:dyDescent="0.2"/>
  <cols>
    <col min="1" max="1" width="4.28515625" style="245" bestFit="1" customWidth="1"/>
    <col min="2" max="2" width="8.5703125" style="230" customWidth="1"/>
    <col min="3" max="3" width="12.42578125" style="230" customWidth="1"/>
    <col min="4" max="9" width="10" style="230" customWidth="1"/>
    <col min="10" max="1010" width="11.5703125" style="230"/>
    <col min="1011" max="1025" width="11.5703125" style="231"/>
    <col min="1026" max="16384" width="9.140625" style="231"/>
  </cols>
  <sheetData>
    <row r="1" spans="1:9" x14ac:dyDescent="0.2">
      <c r="A1" s="229"/>
      <c r="B1" s="293" t="s">
        <v>8</v>
      </c>
      <c r="C1" s="293"/>
      <c r="D1" s="293"/>
      <c r="E1" s="293"/>
      <c r="F1" s="293" t="s">
        <v>54</v>
      </c>
      <c r="G1" s="293"/>
      <c r="H1" s="293"/>
      <c r="I1" s="293"/>
    </row>
    <row r="2" spans="1:9" x14ac:dyDescent="0.2">
      <c r="A2" s="232" t="s">
        <v>25</v>
      </c>
      <c r="B2" s="294" t="s">
        <v>1379</v>
      </c>
      <c r="C2" s="294"/>
      <c r="D2" s="295" t="s">
        <v>1380</v>
      </c>
      <c r="E2" s="295"/>
      <c r="F2" s="294" t="s">
        <v>1379</v>
      </c>
      <c r="G2" s="294"/>
      <c r="H2" s="295" t="s">
        <v>1380</v>
      </c>
      <c r="I2" s="295"/>
    </row>
    <row r="3" spans="1:9" x14ac:dyDescent="0.2">
      <c r="A3" s="233"/>
      <c r="B3" s="234" t="s">
        <v>1101</v>
      </c>
      <c r="C3" s="235" t="s">
        <v>1381</v>
      </c>
      <c r="D3" s="235" t="s">
        <v>1101</v>
      </c>
      <c r="E3" s="236" t="s">
        <v>1381</v>
      </c>
      <c r="F3" s="234" t="s">
        <v>1101</v>
      </c>
      <c r="G3" s="235" t="s">
        <v>1381</v>
      </c>
      <c r="H3" s="235" t="s">
        <v>1101</v>
      </c>
      <c r="I3" s="237" t="s">
        <v>1381</v>
      </c>
    </row>
    <row r="4" spans="1:9" x14ac:dyDescent="0.2">
      <c r="A4" s="232">
        <v>0</v>
      </c>
      <c r="B4" s="238" t="s">
        <v>35</v>
      </c>
      <c r="C4" s="239" t="s">
        <v>35</v>
      </c>
      <c r="D4" s="239" t="s">
        <v>35</v>
      </c>
      <c r="E4" s="240" t="s">
        <v>35</v>
      </c>
      <c r="F4" s="238" t="s">
        <v>35</v>
      </c>
      <c r="G4" s="239" t="s">
        <v>35</v>
      </c>
      <c r="H4" s="239" t="s">
        <v>35</v>
      </c>
      <c r="I4" s="240" t="s">
        <v>35</v>
      </c>
    </row>
    <row r="5" spans="1:9" x14ac:dyDescent="0.2">
      <c r="A5" s="232">
        <v>1</v>
      </c>
      <c r="B5" s="238" t="s">
        <v>35</v>
      </c>
      <c r="C5" s="239" t="s">
        <v>35</v>
      </c>
      <c r="D5" s="239" t="s">
        <v>35</v>
      </c>
      <c r="E5" s="240" t="s">
        <v>35</v>
      </c>
      <c r="F5" s="238" t="s">
        <v>35</v>
      </c>
      <c r="G5" s="239" t="s">
        <v>35</v>
      </c>
      <c r="H5" s="239" t="s">
        <v>35</v>
      </c>
      <c r="I5" s="240" t="s">
        <v>35</v>
      </c>
    </row>
    <row r="6" spans="1:9" x14ac:dyDescent="0.2">
      <c r="A6" s="232">
        <v>2</v>
      </c>
      <c r="B6" s="238" t="s">
        <v>35</v>
      </c>
      <c r="C6" s="239" t="s">
        <v>35</v>
      </c>
      <c r="D6" s="239" t="s">
        <v>35</v>
      </c>
      <c r="E6" s="240" t="s">
        <v>35</v>
      </c>
      <c r="F6" s="238" t="s">
        <v>35</v>
      </c>
      <c r="G6" s="239" t="s">
        <v>35</v>
      </c>
      <c r="H6" s="239" t="s">
        <v>35</v>
      </c>
      <c r="I6" s="240" t="s">
        <v>35</v>
      </c>
    </row>
    <row r="7" spans="1:9" x14ac:dyDescent="0.2">
      <c r="A7" s="232">
        <v>3</v>
      </c>
      <c r="B7" s="238" t="s">
        <v>35</v>
      </c>
      <c r="C7" s="239" t="s">
        <v>35</v>
      </c>
      <c r="D7" s="239" t="s">
        <v>35</v>
      </c>
      <c r="E7" s="240" t="s">
        <v>35</v>
      </c>
      <c r="F7" s="238" t="s">
        <v>35</v>
      </c>
      <c r="G7" s="239" t="s">
        <v>35</v>
      </c>
      <c r="H7" s="239" t="s">
        <v>35</v>
      </c>
      <c r="I7" s="240" t="s">
        <v>35</v>
      </c>
    </row>
    <row r="8" spans="1:9" x14ac:dyDescent="0.2">
      <c r="A8" s="232">
        <v>4</v>
      </c>
      <c r="B8" s="238" t="s">
        <v>35</v>
      </c>
      <c r="C8" s="239" t="s">
        <v>35</v>
      </c>
      <c r="D8" s="239" t="s">
        <v>35</v>
      </c>
      <c r="E8" s="240" t="s">
        <v>35</v>
      </c>
      <c r="F8" s="238" t="s">
        <v>35</v>
      </c>
      <c r="G8" s="239" t="s">
        <v>35</v>
      </c>
      <c r="H8" s="239" t="s">
        <v>35</v>
      </c>
      <c r="I8" s="240" t="s">
        <v>35</v>
      </c>
    </row>
    <row r="9" spans="1:9" x14ac:dyDescent="0.2">
      <c r="A9" s="232">
        <v>5</v>
      </c>
      <c r="B9" s="238" t="s">
        <v>35</v>
      </c>
      <c r="C9" s="239" t="s">
        <v>35</v>
      </c>
      <c r="D9" s="239" t="s">
        <v>35</v>
      </c>
      <c r="E9" s="240" t="s">
        <v>35</v>
      </c>
      <c r="F9" s="238" t="s">
        <v>35</v>
      </c>
      <c r="G9" s="239" t="s">
        <v>35</v>
      </c>
      <c r="H9" s="239" t="s">
        <v>35</v>
      </c>
      <c r="I9" s="240" t="s">
        <v>35</v>
      </c>
    </row>
    <row r="10" spans="1:9" x14ac:dyDescent="0.2">
      <c r="A10" s="232">
        <v>6</v>
      </c>
      <c r="B10" s="238" t="s">
        <v>35</v>
      </c>
      <c r="C10" s="239" t="s">
        <v>35</v>
      </c>
      <c r="D10" s="239" t="s">
        <v>35</v>
      </c>
      <c r="E10" s="240" t="s">
        <v>35</v>
      </c>
      <c r="F10" s="238" t="s">
        <v>35</v>
      </c>
      <c r="G10" s="239" t="s">
        <v>35</v>
      </c>
      <c r="H10" s="239" t="s">
        <v>35</v>
      </c>
      <c r="I10" s="240" t="s">
        <v>35</v>
      </c>
    </row>
    <row r="11" spans="1:9" x14ac:dyDescent="0.2">
      <c r="A11" s="232">
        <v>7</v>
      </c>
      <c r="B11" s="238" t="s">
        <v>35</v>
      </c>
      <c r="C11" s="239" t="s">
        <v>35</v>
      </c>
      <c r="D11" s="239" t="s">
        <v>35</v>
      </c>
      <c r="E11" s="240" t="s">
        <v>35</v>
      </c>
      <c r="F11" s="238" t="s">
        <v>35</v>
      </c>
      <c r="G11" s="239" t="s">
        <v>35</v>
      </c>
      <c r="H11" s="239" t="s">
        <v>35</v>
      </c>
      <c r="I11" s="240" t="s">
        <v>35</v>
      </c>
    </row>
    <row r="12" spans="1:9" x14ac:dyDescent="0.2">
      <c r="A12" s="232">
        <v>8</v>
      </c>
      <c r="B12" s="238" t="s">
        <v>35</v>
      </c>
      <c r="C12" s="239" t="s">
        <v>35</v>
      </c>
      <c r="D12" s="239" t="s">
        <v>35</v>
      </c>
      <c r="E12" s="240" t="s">
        <v>35</v>
      </c>
      <c r="F12" s="238" t="s">
        <v>35</v>
      </c>
      <c r="G12" s="239" t="s">
        <v>35</v>
      </c>
      <c r="H12" s="239" t="s">
        <v>35</v>
      </c>
      <c r="I12" s="240" t="s">
        <v>35</v>
      </c>
    </row>
    <row r="13" spans="1:9" x14ac:dyDescent="0.2">
      <c r="A13" s="232">
        <v>9</v>
      </c>
      <c r="B13" s="238" t="s">
        <v>35</v>
      </c>
      <c r="C13" s="239" t="s">
        <v>35</v>
      </c>
      <c r="D13" s="239" t="s">
        <v>35</v>
      </c>
      <c r="E13" s="240" t="s">
        <v>35</v>
      </c>
      <c r="F13" s="238" t="s">
        <v>35</v>
      </c>
      <c r="G13" s="239" t="s">
        <v>35</v>
      </c>
      <c r="H13" s="239" t="s">
        <v>35</v>
      </c>
      <c r="I13" s="240" t="s">
        <v>35</v>
      </c>
    </row>
    <row r="14" spans="1:9" x14ac:dyDescent="0.2">
      <c r="A14" s="232">
        <v>10</v>
      </c>
      <c r="B14" s="238" t="s">
        <v>35</v>
      </c>
      <c r="C14" s="239" t="s">
        <v>35</v>
      </c>
      <c r="D14" s="239" t="s">
        <v>35</v>
      </c>
      <c r="E14" s="240" t="s">
        <v>35</v>
      </c>
      <c r="F14" s="238" t="s">
        <v>35</v>
      </c>
      <c r="G14" s="239" t="s">
        <v>35</v>
      </c>
      <c r="H14" s="239" t="s">
        <v>35</v>
      </c>
      <c r="I14" s="240" t="s">
        <v>35</v>
      </c>
    </row>
    <row r="15" spans="1:9" x14ac:dyDescent="0.2">
      <c r="A15" s="232">
        <v>11</v>
      </c>
      <c r="B15" s="238" t="s">
        <v>35</v>
      </c>
      <c r="C15" s="239" t="s">
        <v>35</v>
      </c>
      <c r="D15" s="239" t="s">
        <v>35</v>
      </c>
      <c r="E15" s="240" t="s">
        <v>35</v>
      </c>
      <c r="F15" s="238" t="s">
        <v>35</v>
      </c>
      <c r="G15" s="239" t="s">
        <v>35</v>
      </c>
      <c r="H15" s="239" t="s">
        <v>35</v>
      </c>
      <c r="I15" s="240" t="s">
        <v>35</v>
      </c>
    </row>
    <row r="16" spans="1:9" x14ac:dyDescent="0.2">
      <c r="A16" s="232">
        <v>12</v>
      </c>
      <c r="B16" s="238" t="s">
        <v>35</v>
      </c>
      <c r="C16" s="239" t="s">
        <v>35</v>
      </c>
      <c r="D16" s="239" t="s">
        <v>35</v>
      </c>
      <c r="E16" s="240" t="s">
        <v>35</v>
      </c>
      <c r="F16" s="238" t="s">
        <v>35</v>
      </c>
      <c r="G16" s="239" t="s">
        <v>35</v>
      </c>
      <c r="H16" s="239" t="s">
        <v>35</v>
      </c>
      <c r="I16" s="240" t="s">
        <v>35</v>
      </c>
    </row>
    <row r="17" spans="1:9" x14ac:dyDescent="0.2">
      <c r="A17" s="232">
        <v>13</v>
      </c>
      <c r="B17" s="238" t="s">
        <v>35</v>
      </c>
      <c r="C17" s="239" t="s">
        <v>35</v>
      </c>
      <c r="D17" s="239" t="s">
        <v>35</v>
      </c>
      <c r="E17" s="240" t="s">
        <v>35</v>
      </c>
      <c r="F17" s="238" t="s">
        <v>35</v>
      </c>
      <c r="G17" s="239" t="s">
        <v>35</v>
      </c>
      <c r="H17" s="239" t="s">
        <v>35</v>
      </c>
      <c r="I17" s="240" t="s">
        <v>35</v>
      </c>
    </row>
    <row r="18" spans="1:9" x14ac:dyDescent="0.2">
      <c r="A18" s="232">
        <v>14</v>
      </c>
      <c r="B18" s="238" t="s">
        <v>35</v>
      </c>
      <c r="C18" s="239" t="s">
        <v>35</v>
      </c>
      <c r="D18" s="239" t="s">
        <v>35</v>
      </c>
      <c r="E18" s="240" t="s">
        <v>35</v>
      </c>
      <c r="F18" s="238" t="s">
        <v>35</v>
      </c>
      <c r="G18" s="239" t="s">
        <v>35</v>
      </c>
      <c r="H18" s="239" t="s">
        <v>35</v>
      </c>
      <c r="I18" s="240" t="s">
        <v>35</v>
      </c>
    </row>
    <row r="19" spans="1:9" x14ac:dyDescent="0.2">
      <c r="A19" s="232">
        <v>15</v>
      </c>
      <c r="B19" s="238" t="s">
        <v>35</v>
      </c>
      <c r="C19" s="239" t="s">
        <v>35</v>
      </c>
      <c r="D19" s="239" t="s">
        <v>35</v>
      </c>
      <c r="E19" s="240" t="s">
        <v>35</v>
      </c>
      <c r="F19" s="238" t="s">
        <v>35</v>
      </c>
      <c r="G19" s="239" t="s">
        <v>35</v>
      </c>
      <c r="H19" s="239" t="s">
        <v>35</v>
      </c>
      <c r="I19" s="240" t="s">
        <v>35</v>
      </c>
    </row>
    <row r="20" spans="1:9" x14ac:dyDescent="0.2">
      <c r="A20" s="232">
        <v>16</v>
      </c>
      <c r="B20" s="238" t="s">
        <v>35</v>
      </c>
      <c r="C20" s="239" t="s">
        <v>35</v>
      </c>
      <c r="D20" s="239" t="s">
        <v>35</v>
      </c>
      <c r="E20" s="240" t="s">
        <v>35</v>
      </c>
      <c r="F20" s="238" t="s">
        <v>35</v>
      </c>
      <c r="G20" s="239" t="s">
        <v>35</v>
      </c>
      <c r="H20" s="239" t="s">
        <v>35</v>
      </c>
      <c r="I20" s="240" t="s">
        <v>35</v>
      </c>
    </row>
    <row r="21" spans="1:9" x14ac:dyDescent="0.2">
      <c r="A21" s="232">
        <v>17</v>
      </c>
      <c r="B21" s="238" t="s">
        <v>35</v>
      </c>
      <c r="C21" s="239" t="s">
        <v>35</v>
      </c>
      <c r="D21" s="239" t="s">
        <v>35</v>
      </c>
      <c r="E21" s="240" t="s">
        <v>35</v>
      </c>
      <c r="F21" s="238" t="s">
        <v>35</v>
      </c>
      <c r="G21" s="239" t="s">
        <v>35</v>
      </c>
      <c r="H21" s="239" t="s">
        <v>35</v>
      </c>
      <c r="I21" s="240" t="s">
        <v>35</v>
      </c>
    </row>
    <row r="22" spans="1:9" x14ac:dyDescent="0.2">
      <c r="A22" s="232">
        <v>18</v>
      </c>
      <c r="B22" s="238" t="s">
        <v>35</v>
      </c>
      <c r="C22" s="239" t="s">
        <v>35</v>
      </c>
      <c r="D22" s="239" t="s">
        <v>35</v>
      </c>
      <c r="E22" s="240" t="s">
        <v>35</v>
      </c>
      <c r="F22" s="238" t="s">
        <v>35</v>
      </c>
      <c r="G22" s="239" t="s">
        <v>35</v>
      </c>
      <c r="H22" s="239" t="s">
        <v>35</v>
      </c>
      <c r="I22" s="240" t="s">
        <v>35</v>
      </c>
    </row>
    <row r="23" spans="1:9" x14ac:dyDescent="0.2">
      <c r="A23" s="232">
        <v>19</v>
      </c>
      <c r="B23" s="238" t="s">
        <v>35</v>
      </c>
      <c r="C23" s="239" t="s">
        <v>35</v>
      </c>
      <c r="D23" s="239" t="s">
        <v>35</v>
      </c>
      <c r="E23" s="240" t="s">
        <v>35</v>
      </c>
      <c r="F23" s="238" t="s">
        <v>35</v>
      </c>
      <c r="G23" s="239" t="s">
        <v>35</v>
      </c>
      <c r="H23" s="239" t="s">
        <v>35</v>
      </c>
      <c r="I23" s="240" t="s">
        <v>35</v>
      </c>
    </row>
    <row r="24" spans="1:9" x14ac:dyDescent="0.2">
      <c r="A24" s="232">
        <v>20</v>
      </c>
      <c r="B24" s="238" t="s">
        <v>35</v>
      </c>
      <c r="C24" s="239" t="s">
        <v>35</v>
      </c>
      <c r="D24" s="239" t="s">
        <v>35</v>
      </c>
      <c r="E24" s="240" t="s">
        <v>35</v>
      </c>
      <c r="F24" s="238" t="s">
        <v>35</v>
      </c>
      <c r="G24" s="239" t="s">
        <v>35</v>
      </c>
      <c r="H24" s="239" t="s">
        <v>35</v>
      </c>
      <c r="I24" s="240" t="s">
        <v>35</v>
      </c>
    </row>
    <row r="25" spans="1:9" x14ac:dyDescent="0.2">
      <c r="A25" s="232">
        <v>21</v>
      </c>
      <c r="B25" s="238" t="s">
        <v>35</v>
      </c>
      <c r="C25" s="239" t="s">
        <v>35</v>
      </c>
      <c r="D25" s="239" t="s">
        <v>35</v>
      </c>
      <c r="E25" s="240" t="s">
        <v>35</v>
      </c>
      <c r="F25" s="238" t="s">
        <v>35</v>
      </c>
      <c r="G25" s="239" t="s">
        <v>35</v>
      </c>
      <c r="H25" s="239" t="s">
        <v>35</v>
      </c>
      <c r="I25" s="240" t="s">
        <v>35</v>
      </c>
    </row>
    <row r="26" spans="1:9" x14ac:dyDescent="0.2">
      <c r="A26" s="232">
        <v>22</v>
      </c>
      <c r="B26" s="238" t="s">
        <v>35</v>
      </c>
      <c r="C26" s="239" t="s">
        <v>35</v>
      </c>
      <c r="D26" s="239" t="s">
        <v>35</v>
      </c>
      <c r="E26" s="240" t="s">
        <v>35</v>
      </c>
      <c r="F26" s="238" t="s">
        <v>35</v>
      </c>
      <c r="G26" s="239" t="s">
        <v>35</v>
      </c>
      <c r="H26" s="239" t="s">
        <v>35</v>
      </c>
      <c r="I26" s="240" t="s">
        <v>35</v>
      </c>
    </row>
    <row r="27" spans="1:9" x14ac:dyDescent="0.2">
      <c r="A27" s="232">
        <v>23</v>
      </c>
      <c r="B27" s="238" t="s">
        <v>35</v>
      </c>
      <c r="C27" s="239" t="s">
        <v>35</v>
      </c>
      <c r="D27" s="239" t="s">
        <v>35</v>
      </c>
      <c r="E27" s="240" t="s">
        <v>35</v>
      </c>
      <c r="F27" s="238" t="s">
        <v>35</v>
      </c>
      <c r="G27" s="239" t="s">
        <v>35</v>
      </c>
      <c r="H27" s="239" t="s">
        <v>35</v>
      </c>
      <c r="I27" s="240" t="s">
        <v>35</v>
      </c>
    </row>
    <row r="28" spans="1:9" x14ac:dyDescent="0.2">
      <c r="A28" s="232">
        <v>24</v>
      </c>
      <c r="B28" s="238" t="s">
        <v>35</v>
      </c>
      <c r="C28" s="239" t="s">
        <v>35</v>
      </c>
      <c r="D28" s="239" t="s">
        <v>35</v>
      </c>
      <c r="E28" s="240" t="s">
        <v>35</v>
      </c>
      <c r="F28" s="238" t="s">
        <v>35</v>
      </c>
      <c r="G28" s="239" t="s">
        <v>35</v>
      </c>
      <c r="H28" s="239" t="s">
        <v>35</v>
      </c>
      <c r="I28" s="240" t="s">
        <v>35</v>
      </c>
    </row>
    <row r="29" spans="1:9" x14ac:dyDescent="0.2">
      <c r="A29" s="232">
        <v>25</v>
      </c>
      <c r="B29" s="238" t="s">
        <v>35</v>
      </c>
      <c r="C29" s="239" t="s">
        <v>35</v>
      </c>
      <c r="D29" s="239" t="s">
        <v>35</v>
      </c>
      <c r="E29" s="240" t="s">
        <v>35</v>
      </c>
      <c r="F29" s="238" t="s">
        <v>35</v>
      </c>
      <c r="G29" s="239" t="s">
        <v>35</v>
      </c>
      <c r="H29" s="239" t="s">
        <v>35</v>
      </c>
      <c r="I29" s="240" t="s">
        <v>35</v>
      </c>
    </row>
    <row r="30" spans="1:9" x14ac:dyDescent="0.2">
      <c r="A30" s="232">
        <v>26</v>
      </c>
      <c r="B30" s="238" t="s">
        <v>35</v>
      </c>
      <c r="C30" s="239" t="s">
        <v>35</v>
      </c>
      <c r="D30" s="239" t="s">
        <v>35</v>
      </c>
      <c r="E30" s="240" t="s">
        <v>35</v>
      </c>
      <c r="F30" s="238" t="s">
        <v>35</v>
      </c>
      <c r="G30" s="239" t="s">
        <v>35</v>
      </c>
      <c r="H30" s="239" t="s">
        <v>35</v>
      </c>
      <c r="I30" s="240" t="s">
        <v>35</v>
      </c>
    </row>
    <row r="31" spans="1:9" x14ac:dyDescent="0.2">
      <c r="A31" s="232">
        <v>27</v>
      </c>
      <c r="B31" s="238" t="s">
        <v>35</v>
      </c>
      <c r="C31" s="239" t="s">
        <v>35</v>
      </c>
      <c r="D31" s="239" t="s">
        <v>35</v>
      </c>
      <c r="E31" s="240" t="s">
        <v>35</v>
      </c>
      <c r="F31" s="238" t="s">
        <v>35</v>
      </c>
      <c r="G31" s="239" t="s">
        <v>35</v>
      </c>
      <c r="H31" s="239" t="s">
        <v>35</v>
      </c>
      <c r="I31" s="240" t="s">
        <v>35</v>
      </c>
    </row>
    <row r="32" spans="1:9" x14ac:dyDescent="0.2">
      <c r="A32" s="232">
        <v>28</v>
      </c>
      <c r="B32" s="238" t="s">
        <v>35</v>
      </c>
      <c r="C32" s="239" t="s">
        <v>35</v>
      </c>
      <c r="D32" s="239" t="s">
        <v>35</v>
      </c>
      <c r="E32" s="240" t="s">
        <v>35</v>
      </c>
      <c r="F32" s="238" t="s">
        <v>35</v>
      </c>
      <c r="G32" s="239" t="s">
        <v>35</v>
      </c>
      <c r="H32" s="239" t="s">
        <v>35</v>
      </c>
      <c r="I32" s="240" t="s">
        <v>35</v>
      </c>
    </row>
    <row r="33" spans="1:9" x14ac:dyDescent="0.2">
      <c r="A33" s="232">
        <v>29</v>
      </c>
      <c r="B33" s="238" t="s">
        <v>35</v>
      </c>
      <c r="C33" s="239" t="s">
        <v>35</v>
      </c>
      <c r="D33" s="239" t="s">
        <v>35</v>
      </c>
      <c r="E33" s="240" t="s">
        <v>35</v>
      </c>
      <c r="F33" s="238" t="s">
        <v>35</v>
      </c>
      <c r="G33" s="239" t="s">
        <v>35</v>
      </c>
      <c r="H33" s="239" t="s">
        <v>35</v>
      </c>
      <c r="I33" s="240" t="s">
        <v>35</v>
      </c>
    </row>
    <row r="34" spans="1:9" x14ac:dyDescent="0.2">
      <c r="A34" s="232">
        <v>30</v>
      </c>
      <c r="B34" s="238" t="s">
        <v>35</v>
      </c>
      <c r="C34" s="239" t="s">
        <v>35</v>
      </c>
      <c r="D34" s="239" t="s">
        <v>35</v>
      </c>
      <c r="E34" s="240" t="s">
        <v>35</v>
      </c>
      <c r="F34" s="238" t="s">
        <v>35</v>
      </c>
      <c r="G34" s="239" t="s">
        <v>35</v>
      </c>
      <c r="H34" s="239" t="s">
        <v>35</v>
      </c>
      <c r="I34" s="240" t="s">
        <v>35</v>
      </c>
    </row>
    <row r="35" spans="1:9" x14ac:dyDescent="0.2">
      <c r="A35" s="232">
        <v>31</v>
      </c>
      <c r="B35" s="238" t="s">
        <v>35</v>
      </c>
      <c r="C35" s="239" t="s">
        <v>35</v>
      </c>
      <c r="D35" s="239" t="s">
        <v>35</v>
      </c>
      <c r="E35" s="240" t="s">
        <v>35</v>
      </c>
      <c r="F35" s="238" t="s">
        <v>35</v>
      </c>
      <c r="G35" s="239" t="s">
        <v>35</v>
      </c>
      <c r="H35" s="239" t="s">
        <v>35</v>
      </c>
      <c r="I35" s="240" t="s">
        <v>35</v>
      </c>
    </row>
    <row r="36" spans="1:9" x14ac:dyDescent="0.2">
      <c r="A36" s="232">
        <v>32</v>
      </c>
      <c r="B36" s="238" t="s">
        <v>35</v>
      </c>
      <c r="C36" s="239" t="s">
        <v>35</v>
      </c>
      <c r="D36" s="239" t="s">
        <v>35</v>
      </c>
      <c r="E36" s="240" t="s">
        <v>35</v>
      </c>
      <c r="F36" s="238" t="s">
        <v>35</v>
      </c>
      <c r="G36" s="239" t="s">
        <v>35</v>
      </c>
      <c r="H36" s="239" t="s">
        <v>35</v>
      </c>
      <c r="I36" s="240" t="s">
        <v>35</v>
      </c>
    </row>
    <row r="37" spans="1:9" x14ac:dyDescent="0.2">
      <c r="A37" s="232">
        <v>33</v>
      </c>
      <c r="B37" s="238" t="s">
        <v>35</v>
      </c>
      <c r="C37" s="239" t="s">
        <v>35</v>
      </c>
      <c r="D37" s="239" t="s">
        <v>35</v>
      </c>
      <c r="E37" s="240" t="s">
        <v>35</v>
      </c>
      <c r="F37" s="238" t="s">
        <v>35</v>
      </c>
      <c r="G37" s="239" t="s">
        <v>35</v>
      </c>
      <c r="H37" s="239" t="s">
        <v>35</v>
      </c>
      <c r="I37" s="240" t="s">
        <v>35</v>
      </c>
    </row>
    <row r="38" spans="1:9" x14ac:dyDescent="0.2">
      <c r="A38" s="232">
        <v>34</v>
      </c>
      <c r="B38" s="238" t="s">
        <v>35</v>
      </c>
      <c r="C38" s="239" t="s">
        <v>35</v>
      </c>
      <c r="D38" s="239" t="s">
        <v>35</v>
      </c>
      <c r="E38" s="240" t="s">
        <v>35</v>
      </c>
      <c r="F38" s="238" t="s">
        <v>35</v>
      </c>
      <c r="G38" s="239" t="s">
        <v>35</v>
      </c>
      <c r="H38" s="239" t="s">
        <v>35</v>
      </c>
      <c r="I38" s="240" t="s">
        <v>35</v>
      </c>
    </row>
    <row r="39" spans="1:9" x14ac:dyDescent="0.2">
      <c r="A39" s="232">
        <v>35</v>
      </c>
      <c r="B39" s="238" t="s">
        <v>35</v>
      </c>
      <c r="C39" s="239" t="s">
        <v>35</v>
      </c>
      <c r="D39" s="239" t="s">
        <v>35</v>
      </c>
      <c r="E39" s="240" t="s">
        <v>35</v>
      </c>
      <c r="F39" s="238" t="s">
        <v>35</v>
      </c>
      <c r="G39" s="239" t="s">
        <v>35</v>
      </c>
      <c r="H39" s="239" t="s">
        <v>35</v>
      </c>
      <c r="I39" s="240" t="s">
        <v>35</v>
      </c>
    </row>
    <row r="40" spans="1:9" x14ac:dyDescent="0.2">
      <c r="A40" s="232">
        <v>36</v>
      </c>
      <c r="B40" s="238" t="s">
        <v>35</v>
      </c>
      <c r="C40" s="239" t="s">
        <v>35</v>
      </c>
      <c r="D40" s="239" t="s">
        <v>35</v>
      </c>
      <c r="E40" s="240" t="s">
        <v>35</v>
      </c>
      <c r="F40" s="238" t="s">
        <v>35</v>
      </c>
      <c r="G40" s="239" t="s">
        <v>35</v>
      </c>
      <c r="H40" s="239" t="s">
        <v>35</v>
      </c>
      <c r="I40" s="240" t="s">
        <v>35</v>
      </c>
    </row>
    <row r="41" spans="1:9" x14ac:dyDescent="0.2">
      <c r="A41" s="232">
        <v>37</v>
      </c>
      <c r="B41" s="238" t="s">
        <v>35</v>
      </c>
      <c r="C41" s="239" t="s">
        <v>35</v>
      </c>
      <c r="D41" s="239" t="s">
        <v>35</v>
      </c>
      <c r="E41" s="240" t="s">
        <v>35</v>
      </c>
      <c r="F41" s="238" t="s">
        <v>35</v>
      </c>
      <c r="G41" s="239" t="s">
        <v>35</v>
      </c>
      <c r="H41" s="239" t="s">
        <v>35</v>
      </c>
      <c r="I41" s="240" t="s">
        <v>35</v>
      </c>
    </row>
    <row r="42" spans="1:9" x14ac:dyDescent="0.2">
      <c r="A42" s="232">
        <v>38</v>
      </c>
      <c r="B42" s="238" t="s">
        <v>35</v>
      </c>
      <c r="C42" s="239" t="s">
        <v>35</v>
      </c>
      <c r="D42" s="239" t="s">
        <v>35</v>
      </c>
      <c r="E42" s="240" t="s">
        <v>35</v>
      </c>
      <c r="F42" s="238" t="s">
        <v>35</v>
      </c>
      <c r="G42" s="239" t="s">
        <v>35</v>
      </c>
      <c r="H42" s="239" t="s">
        <v>35</v>
      </c>
      <c r="I42" s="240" t="s">
        <v>35</v>
      </c>
    </row>
    <row r="43" spans="1:9" x14ac:dyDescent="0.2">
      <c r="A43" s="232">
        <v>39</v>
      </c>
      <c r="B43" s="238" t="s">
        <v>35</v>
      </c>
      <c r="C43" s="239" t="s">
        <v>35</v>
      </c>
      <c r="D43" s="239" t="s">
        <v>35</v>
      </c>
      <c r="E43" s="240" t="s">
        <v>35</v>
      </c>
      <c r="F43" s="238" t="s">
        <v>35</v>
      </c>
      <c r="G43" s="239" t="s">
        <v>35</v>
      </c>
      <c r="H43" s="239" t="s">
        <v>35</v>
      </c>
      <c r="I43" s="240" t="s">
        <v>35</v>
      </c>
    </row>
    <row r="44" spans="1:9" x14ac:dyDescent="0.2">
      <c r="A44" s="232">
        <v>40</v>
      </c>
      <c r="B44" s="238" t="s">
        <v>35</v>
      </c>
      <c r="C44" s="239" t="s">
        <v>35</v>
      </c>
      <c r="D44" s="239" t="s">
        <v>35</v>
      </c>
      <c r="E44" s="240" t="s">
        <v>35</v>
      </c>
      <c r="F44" s="238" t="s">
        <v>35</v>
      </c>
      <c r="G44" s="239" t="s">
        <v>35</v>
      </c>
      <c r="H44" s="239" t="s">
        <v>35</v>
      </c>
      <c r="I44" s="240" t="s">
        <v>35</v>
      </c>
    </row>
    <row r="45" spans="1:9" x14ac:dyDescent="0.2">
      <c r="A45" s="232">
        <v>41</v>
      </c>
      <c r="B45" s="238" t="s">
        <v>35</v>
      </c>
      <c r="C45" s="239" t="s">
        <v>35</v>
      </c>
      <c r="D45" s="239" t="s">
        <v>35</v>
      </c>
      <c r="E45" s="240" t="s">
        <v>35</v>
      </c>
      <c r="F45" s="238" t="s">
        <v>35</v>
      </c>
      <c r="G45" s="239" t="s">
        <v>35</v>
      </c>
      <c r="H45" s="239" t="s">
        <v>35</v>
      </c>
      <c r="I45" s="240" t="s">
        <v>35</v>
      </c>
    </row>
    <row r="46" spans="1:9" x14ac:dyDescent="0.2">
      <c r="A46" s="232">
        <v>42</v>
      </c>
      <c r="B46" s="238" t="s">
        <v>35</v>
      </c>
      <c r="C46" s="239" t="s">
        <v>35</v>
      </c>
      <c r="D46" s="239" t="s">
        <v>35</v>
      </c>
      <c r="E46" s="240" t="s">
        <v>35</v>
      </c>
      <c r="F46" s="238" t="s">
        <v>35</v>
      </c>
      <c r="G46" s="239" t="s">
        <v>35</v>
      </c>
      <c r="H46" s="239" t="s">
        <v>35</v>
      </c>
      <c r="I46" s="240" t="s">
        <v>35</v>
      </c>
    </row>
    <row r="47" spans="1:9" x14ac:dyDescent="0.2">
      <c r="A47" s="232">
        <v>43</v>
      </c>
      <c r="B47" s="238" t="s">
        <v>35</v>
      </c>
      <c r="C47" s="239" t="s">
        <v>35</v>
      </c>
      <c r="D47" s="239" t="s">
        <v>35</v>
      </c>
      <c r="E47" s="240" t="s">
        <v>35</v>
      </c>
      <c r="F47" s="238" t="s">
        <v>35</v>
      </c>
      <c r="G47" s="239" t="s">
        <v>35</v>
      </c>
      <c r="H47" s="239" t="s">
        <v>35</v>
      </c>
      <c r="I47" s="240" t="s">
        <v>35</v>
      </c>
    </row>
    <row r="48" spans="1:9" x14ac:dyDescent="0.2">
      <c r="A48" s="232">
        <v>44</v>
      </c>
      <c r="B48" s="238" t="s">
        <v>35</v>
      </c>
      <c r="C48" s="239" t="s">
        <v>35</v>
      </c>
      <c r="D48" s="239" t="s">
        <v>35</v>
      </c>
      <c r="E48" s="240" t="s">
        <v>35</v>
      </c>
      <c r="F48" s="238" t="s">
        <v>35</v>
      </c>
      <c r="G48" s="239" t="s">
        <v>35</v>
      </c>
      <c r="H48" s="239" t="s">
        <v>35</v>
      </c>
      <c r="I48" s="240" t="s">
        <v>35</v>
      </c>
    </row>
    <row r="49" spans="1:9" x14ac:dyDescent="0.2">
      <c r="A49" s="232">
        <v>45</v>
      </c>
      <c r="B49" s="238" t="s">
        <v>35</v>
      </c>
      <c r="C49" s="239" t="s">
        <v>35</v>
      </c>
      <c r="D49" s="239" t="s">
        <v>35</v>
      </c>
      <c r="E49" s="240" t="s">
        <v>35</v>
      </c>
      <c r="F49" s="238" t="s">
        <v>35</v>
      </c>
      <c r="G49" s="239" t="s">
        <v>35</v>
      </c>
      <c r="H49" s="239" t="s">
        <v>35</v>
      </c>
      <c r="I49" s="240" t="s">
        <v>35</v>
      </c>
    </row>
    <row r="50" spans="1:9" x14ac:dyDescent="0.2">
      <c r="A50" s="232">
        <v>46</v>
      </c>
      <c r="B50" s="238" t="s">
        <v>35</v>
      </c>
      <c r="C50" s="239" t="s">
        <v>35</v>
      </c>
      <c r="D50" s="239" t="s">
        <v>35</v>
      </c>
      <c r="E50" s="240" t="s">
        <v>35</v>
      </c>
      <c r="F50" s="238" t="s">
        <v>35</v>
      </c>
      <c r="G50" s="239" t="s">
        <v>35</v>
      </c>
      <c r="H50" s="239" t="s">
        <v>35</v>
      </c>
      <c r="I50" s="240" t="s">
        <v>35</v>
      </c>
    </row>
    <row r="51" spans="1:9" x14ac:dyDescent="0.2">
      <c r="A51" s="232">
        <v>47</v>
      </c>
      <c r="B51" s="238" t="s">
        <v>35</v>
      </c>
      <c r="C51" s="239" t="s">
        <v>35</v>
      </c>
      <c r="D51" s="239" t="s">
        <v>35</v>
      </c>
      <c r="E51" s="240" t="s">
        <v>35</v>
      </c>
      <c r="F51" s="238" t="s">
        <v>35</v>
      </c>
      <c r="G51" s="239" t="s">
        <v>35</v>
      </c>
      <c r="H51" s="239" t="s">
        <v>35</v>
      </c>
      <c r="I51" s="240" t="s">
        <v>35</v>
      </c>
    </row>
    <row r="52" spans="1:9" x14ac:dyDescent="0.2">
      <c r="A52" s="232">
        <v>48</v>
      </c>
      <c r="B52" s="238" t="s">
        <v>35</v>
      </c>
      <c r="C52" s="239" t="s">
        <v>35</v>
      </c>
      <c r="D52" s="239" t="s">
        <v>35</v>
      </c>
      <c r="E52" s="240" t="s">
        <v>35</v>
      </c>
      <c r="F52" s="238" t="s">
        <v>35</v>
      </c>
      <c r="G52" s="239" t="s">
        <v>35</v>
      </c>
      <c r="H52" s="239" t="s">
        <v>35</v>
      </c>
      <c r="I52" s="240" t="s">
        <v>35</v>
      </c>
    </row>
    <row r="53" spans="1:9" x14ac:dyDescent="0.2">
      <c r="A53" s="232">
        <v>49</v>
      </c>
      <c r="B53" s="238" t="s">
        <v>35</v>
      </c>
      <c r="C53" s="239" t="s">
        <v>35</v>
      </c>
      <c r="D53" s="239" t="s">
        <v>35</v>
      </c>
      <c r="E53" s="240" t="s">
        <v>35</v>
      </c>
      <c r="F53" s="238" t="s">
        <v>35</v>
      </c>
      <c r="G53" s="239" t="s">
        <v>35</v>
      </c>
      <c r="H53" s="239" t="s">
        <v>35</v>
      </c>
      <c r="I53" s="240" t="s">
        <v>35</v>
      </c>
    </row>
    <row r="54" spans="1:9" x14ac:dyDescent="0.2">
      <c r="A54" s="232">
        <v>50</v>
      </c>
      <c r="B54" s="247">
        <v>56.54</v>
      </c>
      <c r="C54" s="247">
        <v>42.58</v>
      </c>
      <c r="D54" s="247">
        <v>50.35</v>
      </c>
      <c r="E54" s="247">
        <v>35.700000000000003</v>
      </c>
      <c r="F54" s="248">
        <v>75.92</v>
      </c>
      <c r="G54" s="248">
        <v>63.89</v>
      </c>
      <c r="H54" s="248">
        <v>56.28</v>
      </c>
      <c r="I54" s="248">
        <v>50.09</v>
      </c>
    </row>
    <row r="55" spans="1:9" x14ac:dyDescent="0.2">
      <c r="A55" s="232">
        <v>51</v>
      </c>
      <c r="B55" s="247">
        <v>58.64</v>
      </c>
      <c r="C55" s="247">
        <v>44.1</v>
      </c>
      <c r="D55" s="247">
        <v>51.66</v>
      </c>
      <c r="E55" s="247">
        <v>36.590000000000003</v>
      </c>
      <c r="F55" s="248">
        <v>77.86</v>
      </c>
      <c r="G55" s="248">
        <v>65.42</v>
      </c>
      <c r="H55" s="248">
        <v>58.01</v>
      </c>
      <c r="I55" s="248">
        <v>51.19</v>
      </c>
    </row>
    <row r="56" spans="1:9" x14ac:dyDescent="0.2">
      <c r="A56" s="232">
        <v>52</v>
      </c>
      <c r="B56" s="247">
        <v>60.74</v>
      </c>
      <c r="C56" s="247">
        <v>45.62</v>
      </c>
      <c r="D56" s="247">
        <v>52.97</v>
      </c>
      <c r="E56" s="247">
        <v>37.49</v>
      </c>
      <c r="F56" s="248">
        <v>79.8</v>
      </c>
      <c r="G56" s="248">
        <v>66.94</v>
      </c>
      <c r="H56" s="248">
        <v>59.75</v>
      </c>
      <c r="I56" s="248">
        <v>52.29</v>
      </c>
    </row>
    <row r="57" spans="1:9" x14ac:dyDescent="0.2">
      <c r="A57" s="232">
        <v>53</v>
      </c>
      <c r="B57" s="247">
        <v>62.9</v>
      </c>
      <c r="C57" s="247">
        <v>47.2</v>
      </c>
      <c r="D57" s="247">
        <v>54.34</v>
      </c>
      <c r="E57" s="247">
        <v>38.380000000000003</v>
      </c>
      <c r="F57" s="248">
        <v>81.69</v>
      </c>
      <c r="G57" s="248">
        <v>68.459999999999994</v>
      </c>
      <c r="H57" s="248">
        <v>61.43</v>
      </c>
      <c r="I57" s="248">
        <v>53.34</v>
      </c>
    </row>
    <row r="58" spans="1:9" x14ac:dyDescent="0.2">
      <c r="A58" s="232">
        <v>54</v>
      </c>
      <c r="B58" s="247">
        <v>65</v>
      </c>
      <c r="C58" s="247">
        <v>48.72</v>
      </c>
      <c r="D58" s="247">
        <v>55.65</v>
      </c>
      <c r="E58" s="247">
        <v>39.270000000000003</v>
      </c>
      <c r="F58" s="248">
        <v>83.63</v>
      </c>
      <c r="G58" s="248">
        <v>69.98</v>
      </c>
      <c r="H58" s="248">
        <v>63.16</v>
      </c>
      <c r="I58" s="248">
        <v>54.44</v>
      </c>
    </row>
    <row r="59" spans="1:9" x14ac:dyDescent="0.2">
      <c r="A59" s="232">
        <v>55</v>
      </c>
      <c r="B59" s="247">
        <v>67.099999999999994</v>
      </c>
      <c r="C59" s="247">
        <v>50.24</v>
      </c>
      <c r="D59" s="247">
        <v>56.96</v>
      </c>
      <c r="E59" s="247">
        <v>40.159999999999997</v>
      </c>
      <c r="F59" s="248">
        <v>85.58</v>
      </c>
      <c r="G59" s="248">
        <v>71.510000000000005</v>
      </c>
      <c r="H59" s="248">
        <v>64.89</v>
      </c>
      <c r="I59" s="248">
        <v>55.55</v>
      </c>
    </row>
    <row r="60" spans="1:9" x14ac:dyDescent="0.2">
      <c r="A60" s="232">
        <v>56</v>
      </c>
      <c r="B60" s="247">
        <v>68.569999999999993</v>
      </c>
      <c r="C60" s="247">
        <v>51.14</v>
      </c>
      <c r="D60" s="247">
        <v>57.33</v>
      </c>
      <c r="E60" s="247">
        <v>40.32</v>
      </c>
      <c r="F60" s="248">
        <v>87.15</v>
      </c>
      <c r="G60" s="248">
        <v>72.56</v>
      </c>
      <c r="H60" s="248">
        <v>65.569999999999993</v>
      </c>
      <c r="I60" s="248">
        <v>55.86</v>
      </c>
    </row>
    <row r="61" spans="1:9" x14ac:dyDescent="0.2">
      <c r="A61" s="232">
        <v>57</v>
      </c>
      <c r="B61" s="247">
        <v>70.09</v>
      </c>
      <c r="C61" s="247">
        <v>51.98</v>
      </c>
      <c r="D61" s="247">
        <v>57.7</v>
      </c>
      <c r="E61" s="247">
        <v>40.479999999999997</v>
      </c>
      <c r="F61" s="248">
        <v>88.73</v>
      </c>
      <c r="G61" s="248">
        <v>73.55</v>
      </c>
      <c r="H61" s="248">
        <v>66.260000000000005</v>
      </c>
      <c r="I61" s="248">
        <v>56.23</v>
      </c>
    </row>
    <row r="62" spans="1:9" x14ac:dyDescent="0.2">
      <c r="A62" s="232">
        <v>58</v>
      </c>
      <c r="B62" s="247">
        <v>71.56</v>
      </c>
      <c r="C62" s="247">
        <v>52.87</v>
      </c>
      <c r="D62" s="247">
        <v>58.07</v>
      </c>
      <c r="E62" s="247">
        <v>40.64</v>
      </c>
      <c r="F62" s="248">
        <v>90.3</v>
      </c>
      <c r="G62" s="248">
        <v>74.599999999999994</v>
      </c>
      <c r="H62" s="248">
        <v>66.89</v>
      </c>
      <c r="I62" s="248">
        <v>56.54</v>
      </c>
    </row>
    <row r="63" spans="1:9" x14ac:dyDescent="0.2">
      <c r="A63" s="232">
        <v>59</v>
      </c>
      <c r="B63" s="247">
        <v>73.08</v>
      </c>
      <c r="C63" s="247">
        <v>53.71</v>
      </c>
      <c r="D63" s="247">
        <v>58.43</v>
      </c>
      <c r="E63" s="247">
        <v>40.79</v>
      </c>
      <c r="F63" s="248">
        <v>91.88</v>
      </c>
      <c r="G63" s="248">
        <v>75.599999999999994</v>
      </c>
      <c r="H63" s="248">
        <v>67.569999999999993</v>
      </c>
      <c r="I63" s="248">
        <v>56.91</v>
      </c>
    </row>
    <row r="64" spans="1:9" x14ac:dyDescent="0.2">
      <c r="A64" s="232">
        <v>60</v>
      </c>
      <c r="B64" s="247">
        <v>74.55</v>
      </c>
      <c r="C64" s="247">
        <v>54.6</v>
      </c>
      <c r="D64" s="247">
        <v>58.8</v>
      </c>
      <c r="E64" s="247">
        <v>40.950000000000003</v>
      </c>
      <c r="F64" s="248">
        <v>93.45</v>
      </c>
      <c r="G64" s="248">
        <v>76.650000000000006</v>
      </c>
      <c r="H64" s="248">
        <v>68.25</v>
      </c>
      <c r="I64" s="248">
        <v>57.23</v>
      </c>
    </row>
    <row r="65" spans="1:9" x14ac:dyDescent="0.2">
      <c r="A65" s="232">
        <v>61</v>
      </c>
      <c r="B65" s="247">
        <v>78.12</v>
      </c>
      <c r="C65" s="247">
        <v>56.6</v>
      </c>
      <c r="D65" s="247">
        <v>60.95</v>
      </c>
      <c r="E65" s="247">
        <v>42.42</v>
      </c>
      <c r="F65" s="248">
        <v>97.23</v>
      </c>
      <c r="G65" s="248">
        <v>80.430000000000007</v>
      </c>
      <c r="H65" s="248">
        <v>71.72</v>
      </c>
      <c r="I65" s="248">
        <v>59.75</v>
      </c>
    </row>
    <row r="66" spans="1:9" x14ac:dyDescent="0.2">
      <c r="A66" s="232">
        <v>62</v>
      </c>
      <c r="B66" s="247">
        <v>81.69</v>
      </c>
      <c r="C66" s="247">
        <v>58.59</v>
      </c>
      <c r="D66" s="247">
        <v>63.11</v>
      </c>
      <c r="E66" s="247">
        <v>43.89</v>
      </c>
      <c r="F66" s="248">
        <v>101.01</v>
      </c>
      <c r="G66" s="248">
        <v>84.21</v>
      </c>
      <c r="H66" s="248">
        <v>75.180000000000007</v>
      </c>
      <c r="I66" s="248">
        <v>62.27</v>
      </c>
    </row>
    <row r="67" spans="1:9" x14ac:dyDescent="0.2">
      <c r="A67" s="232">
        <v>63</v>
      </c>
      <c r="B67" s="247">
        <v>85.26</v>
      </c>
      <c r="C67" s="247">
        <v>60.59</v>
      </c>
      <c r="D67" s="247">
        <v>65.209999999999994</v>
      </c>
      <c r="E67" s="247">
        <v>45.36</v>
      </c>
      <c r="F67" s="248">
        <v>104.79</v>
      </c>
      <c r="G67" s="248">
        <v>87.99</v>
      </c>
      <c r="H67" s="248">
        <v>78.650000000000006</v>
      </c>
      <c r="I67" s="248">
        <v>64.790000000000006</v>
      </c>
    </row>
    <row r="68" spans="1:9" x14ac:dyDescent="0.2">
      <c r="A68" s="232">
        <v>64</v>
      </c>
      <c r="B68" s="247">
        <v>88.83</v>
      </c>
      <c r="C68" s="247">
        <v>62.58</v>
      </c>
      <c r="D68" s="247">
        <v>67.36</v>
      </c>
      <c r="E68" s="247">
        <v>46.83</v>
      </c>
      <c r="F68" s="248">
        <v>108.57</v>
      </c>
      <c r="G68" s="248">
        <v>91.77</v>
      </c>
      <c r="H68" s="248">
        <v>82.11</v>
      </c>
      <c r="I68" s="248">
        <v>67.31</v>
      </c>
    </row>
    <row r="69" spans="1:9" x14ac:dyDescent="0.2">
      <c r="A69" s="232">
        <v>65</v>
      </c>
      <c r="B69" s="247">
        <v>92.4</v>
      </c>
      <c r="C69" s="247">
        <v>64.58</v>
      </c>
      <c r="D69" s="247">
        <v>69.510000000000005</v>
      </c>
      <c r="E69" s="247">
        <v>48.3</v>
      </c>
      <c r="F69" s="248">
        <v>112.35</v>
      </c>
      <c r="G69" s="248">
        <v>95.55</v>
      </c>
      <c r="H69" s="248">
        <v>85.58</v>
      </c>
      <c r="I69" s="248">
        <v>69.83</v>
      </c>
    </row>
    <row r="70" spans="1:9" x14ac:dyDescent="0.2">
      <c r="A70" s="232">
        <v>66</v>
      </c>
      <c r="B70" s="247">
        <v>98.7</v>
      </c>
      <c r="C70" s="247">
        <v>68.25</v>
      </c>
      <c r="D70" s="247">
        <v>73.03</v>
      </c>
      <c r="E70" s="247">
        <v>50.82</v>
      </c>
      <c r="F70" s="248">
        <v>120.49</v>
      </c>
      <c r="G70" s="248">
        <v>102.69</v>
      </c>
      <c r="H70" s="248">
        <v>90.93</v>
      </c>
      <c r="I70" s="248">
        <v>74.55</v>
      </c>
    </row>
    <row r="71" spans="1:9" x14ac:dyDescent="0.2">
      <c r="A71" s="232">
        <v>67</v>
      </c>
      <c r="B71" s="247">
        <v>105</v>
      </c>
      <c r="C71" s="247">
        <v>71.930000000000007</v>
      </c>
      <c r="D71" s="247">
        <v>76.55</v>
      </c>
      <c r="E71" s="247">
        <v>53.34</v>
      </c>
      <c r="F71" s="248">
        <v>128.63</v>
      </c>
      <c r="G71" s="248">
        <v>109.83</v>
      </c>
      <c r="H71" s="248">
        <v>96.29</v>
      </c>
      <c r="I71" s="248">
        <v>79.28</v>
      </c>
    </row>
    <row r="72" spans="1:9" x14ac:dyDescent="0.2">
      <c r="A72" s="232">
        <v>68</v>
      </c>
      <c r="B72" s="247">
        <v>111.3</v>
      </c>
      <c r="C72" s="247">
        <v>75.599999999999994</v>
      </c>
      <c r="D72" s="247">
        <v>80.12</v>
      </c>
      <c r="E72" s="247">
        <v>55.86</v>
      </c>
      <c r="F72" s="248">
        <v>136.71</v>
      </c>
      <c r="G72" s="248">
        <v>116.97</v>
      </c>
      <c r="H72" s="248">
        <v>101.64</v>
      </c>
      <c r="I72" s="248">
        <v>84</v>
      </c>
    </row>
    <row r="73" spans="1:9" x14ac:dyDescent="0.2">
      <c r="A73" s="232">
        <v>69</v>
      </c>
      <c r="B73" s="247">
        <v>117.6</v>
      </c>
      <c r="C73" s="247">
        <v>79.28</v>
      </c>
      <c r="D73" s="247">
        <v>83.63</v>
      </c>
      <c r="E73" s="247">
        <v>58.38</v>
      </c>
      <c r="F73" s="248">
        <v>144.85</v>
      </c>
      <c r="G73" s="248">
        <v>124.11</v>
      </c>
      <c r="H73" s="248">
        <v>107</v>
      </c>
      <c r="I73" s="248">
        <v>88.73</v>
      </c>
    </row>
    <row r="74" spans="1:9" x14ac:dyDescent="0.2">
      <c r="A74" s="232">
        <v>70</v>
      </c>
      <c r="B74" s="247">
        <v>123.9</v>
      </c>
      <c r="C74" s="247">
        <v>82.95</v>
      </c>
      <c r="D74" s="247">
        <v>87.15</v>
      </c>
      <c r="E74" s="247">
        <v>60.9</v>
      </c>
      <c r="F74" s="248">
        <v>152.99</v>
      </c>
      <c r="G74" s="248">
        <v>131.25</v>
      </c>
      <c r="H74" s="248">
        <v>112.35</v>
      </c>
      <c r="I74" s="248">
        <v>93.45</v>
      </c>
    </row>
    <row r="75" spans="1:9" x14ac:dyDescent="0.2">
      <c r="A75" s="232">
        <v>71</v>
      </c>
      <c r="B75" s="247">
        <v>134.61000000000001</v>
      </c>
      <c r="C75" s="247">
        <v>91.14</v>
      </c>
      <c r="D75" s="247">
        <v>93.35</v>
      </c>
      <c r="E75" s="247">
        <v>66.47</v>
      </c>
      <c r="F75" s="248">
        <v>168.05</v>
      </c>
      <c r="G75" s="248">
        <v>143.22</v>
      </c>
      <c r="H75" s="248">
        <v>122.43</v>
      </c>
      <c r="I75" s="248">
        <v>102.48</v>
      </c>
    </row>
    <row r="76" spans="1:9" x14ac:dyDescent="0.2">
      <c r="A76" s="232">
        <v>72</v>
      </c>
      <c r="B76" s="247">
        <v>145.32</v>
      </c>
      <c r="C76" s="247">
        <v>99.33</v>
      </c>
      <c r="D76" s="247">
        <v>99.54</v>
      </c>
      <c r="E76" s="247">
        <v>72.03</v>
      </c>
      <c r="F76" s="248">
        <v>183.12</v>
      </c>
      <c r="G76" s="248">
        <v>155.19</v>
      </c>
      <c r="H76" s="248">
        <v>132.51</v>
      </c>
      <c r="I76" s="248">
        <v>111.51</v>
      </c>
    </row>
    <row r="77" spans="1:9" x14ac:dyDescent="0.2">
      <c r="A77" s="232">
        <v>73</v>
      </c>
      <c r="B77" s="247">
        <v>156.03</v>
      </c>
      <c r="C77" s="247">
        <v>107.52</v>
      </c>
      <c r="D77" s="247">
        <v>105.74</v>
      </c>
      <c r="E77" s="247">
        <v>77.599999999999994</v>
      </c>
      <c r="F77" s="248">
        <v>198.24</v>
      </c>
      <c r="G77" s="248">
        <v>167.16</v>
      </c>
      <c r="H77" s="248">
        <v>142.59</v>
      </c>
      <c r="I77" s="248">
        <v>120.54</v>
      </c>
    </row>
    <row r="78" spans="1:9" x14ac:dyDescent="0.2">
      <c r="A78" s="232">
        <v>74</v>
      </c>
      <c r="B78" s="247">
        <v>166.74</v>
      </c>
      <c r="C78" s="247">
        <v>115.71</v>
      </c>
      <c r="D78" s="247">
        <v>111.93</v>
      </c>
      <c r="E78" s="247">
        <v>83.16</v>
      </c>
      <c r="F78" s="248">
        <v>213.31</v>
      </c>
      <c r="G78" s="248">
        <v>179.13</v>
      </c>
      <c r="H78" s="248">
        <v>152.66999999999999</v>
      </c>
      <c r="I78" s="248">
        <v>129.57</v>
      </c>
    </row>
    <row r="79" spans="1:9" x14ac:dyDescent="0.2">
      <c r="A79" s="232">
        <v>75</v>
      </c>
      <c r="B79" s="247">
        <v>177.45</v>
      </c>
      <c r="C79" s="247">
        <v>123.9</v>
      </c>
      <c r="D79" s="247">
        <v>118.13</v>
      </c>
      <c r="E79" s="247">
        <v>88.73</v>
      </c>
      <c r="F79" s="248">
        <v>228.38</v>
      </c>
      <c r="G79" s="248">
        <v>191.1</v>
      </c>
      <c r="H79" s="248">
        <v>162.75</v>
      </c>
      <c r="I79" s="248">
        <v>138.6</v>
      </c>
    </row>
    <row r="80" spans="1:9" x14ac:dyDescent="0.2">
      <c r="A80" s="232">
        <v>76</v>
      </c>
      <c r="B80" s="247">
        <v>188.79</v>
      </c>
      <c r="C80" s="247">
        <v>133.88</v>
      </c>
      <c r="D80" s="247">
        <v>126.42</v>
      </c>
      <c r="E80" s="247">
        <v>95.76</v>
      </c>
      <c r="F80" s="248">
        <v>242.34</v>
      </c>
      <c r="G80" s="248">
        <v>205.8</v>
      </c>
      <c r="H80" s="248">
        <v>174.3</v>
      </c>
      <c r="I80" s="248">
        <v>150.15</v>
      </c>
    </row>
    <row r="81" spans="1:9" x14ac:dyDescent="0.2">
      <c r="A81" s="232">
        <v>77</v>
      </c>
      <c r="B81" s="247">
        <v>200.13</v>
      </c>
      <c r="C81" s="247">
        <v>143.85</v>
      </c>
      <c r="D81" s="247">
        <v>134.72</v>
      </c>
      <c r="E81" s="247">
        <v>102.8</v>
      </c>
      <c r="F81" s="248">
        <v>256.31</v>
      </c>
      <c r="G81" s="248">
        <v>220.5</v>
      </c>
      <c r="H81" s="248">
        <v>185.85</v>
      </c>
      <c r="I81" s="248">
        <v>161.69999999999999</v>
      </c>
    </row>
    <row r="82" spans="1:9" x14ac:dyDescent="0.2">
      <c r="A82" s="232">
        <v>78</v>
      </c>
      <c r="B82" s="247">
        <v>211.47</v>
      </c>
      <c r="C82" s="247">
        <v>153.83000000000001</v>
      </c>
      <c r="D82" s="247">
        <v>143.01</v>
      </c>
      <c r="E82" s="247">
        <v>109.83</v>
      </c>
      <c r="F82" s="248">
        <v>270.27</v>
      </c>
      <c r="G82" s="248">
        <v>235.2</v>
      </c>
      <c r="H82" s="248">
        <v>197.4</v>
      </c>
      <c r="I82" s="248">
        <v>173.25</v>
      </c>
    </row>
    <row r="83" spans="1:9" x14ac:dyDescent="0.2">
      <c r="A83" s="232">
        <v>79</v>
      </c>
      <c r="B83" s="247">
        <v>222.81</v>
      </c>
      <c r="C83" s="247">
        <v>163.80000000000001</v>
      </c>
      <c r="D83" s="247">
        <v>151.31</v>
      </c>
      <c r="E83" s="247">
        <v>116.87</v>
      </c>
      <c r="F83" s="248">
        <v>284.24</v>
      </c>
      <c r="G83" s="248">
        <v>249.9</v>
      </c>
      <c r="H83" s="248">
        <v>208.95</v>
      </c>
      <c r="I83" s="248">
        <v>184.8</v>
      </c>
    </row>
    <row r="84" spans="1:9" x14ac:dyDescent="0.2">
      <c r="A84" s="232">
        <v>80</v>
      </c>
      <c r="B84" s="247">
        <v>234.15</v>
      </c>
      <c r="C84" s="247">
        <v>173.78</v>
      </c>
      <c r="D84" s="247">
        <v>159.6</v>
      </c>
      <c r="E84" s="247">
        <v>123.9</v>
      </c>
      <c r="F84" s="248">
        <v>298.2</v>
      </c>
      <c r="G84" s="248">
        <v>264.60000000000002</v>
      </c>
      <c r="H84" s="248">
        <v>220.5</v>
      </c>
      <c r="I84" s="248">
        <v>196.35</v>
      </c>
    </row>
    <row r="85" spans="1:9" x14ac:dyDescent="0.2">
      <c r="A85" s="232">
        <v>81</v>
      </c>
      <c r="B85" s="247">
        <v>252.63</v>
      </c>
      <c r="C85" s="247">
        <v>187.32</v>
      </c>
      <c r="D85" s="247">
        <v>171.36</v>
      </c>
      <c r="E85" s="247">
        <v>132.72</v>
      </c>
      <c r="F85" s="248">
        <v>319.83</v>
      </c>
      <c r="G85" s="248">
        <v>285.18</v>
      </c>
      <c r="H85" s="248">
        <v>236.25</v>
      </c>
      <c r="I85" s="248">
        <v>210</v>
      </c>
    </row>
    <row r="86" spans="1:9" x14ac:dyDescent="0.2">
      <c r="A86" s="232">
        <v>82</v>
      </c>
      <c r="B86" s="247">
        <v>271.11</v>
      </c>
      <c r="C86" s="247">
        <v>200.87</v>
      </c>
      <c r="D86" s="247">
        <v>183.12</v>
      </c>
      <c r="E86" s="247">
        <v>141.54</v>
      </c>
      <c r="F86" s="248">
        <v>341.46</v>
      </c>
      <c r="G86" s="248">
        <v>305.76</v>
      </c>
      <c r="H86" s="248">
        <v>252</v>
      </c>
      <c r="I86" s="248">
        <v>223.65</v>
      </c>
    </row>
    <row r="87" spans="1:9" x14ac:dyDescent="0.2">
      <c r="A87" s="232">
        <v>83</v>
      </c>
      <c r="B87" s="247">
        <v>289.58999999999997</v>
      </c>
      <c r="C87" s="247">
        <v>214.41</v>
      </c>
      <c r="D87" s="247">
        <v>194.88</v>
      </c>
      <c r="E87" s="247">
        <v>150.36000000000001</v>
      </c>
      <c r="F87" s="248">
        <v>363.09</v>
      </c>
      <c r="G87" s="248">
        <v>326.33999999999997</v>
      </c>
      <c r="H87" s="248">
        <v>267.75</v>
      </c>
      <c r="I87" s="248">
        <v>237.3</v>
      </c>
    </row>
    <row r="88" spans="1:9" x14ac:dyDescent="0.2">
      <c r="A88" s="232">
        <v>84</v>
      </c>
      <c r="B88" s="247">
        <v>308.07</v>
      </c>
      <c r="C88" s="247">
        <v>227.96</v>
      </c>
      <c r="D88" s="247">
        <v>206.64</v>
      </c>
      <c r="E88" s="247">
        <v>159.18</v>
      </c>
      <c r="F88" s="248">
        <v>384.72</v>
      </c>
      <c r="G88" s="248">
        <v>346.92</v>
      </c>
      <c r="H88" s="248">
        <v>283.5</v>
      </c>
      <c r="I88" s="248">
        <v>250.95</v>
      </c>
    </row>
    <row r="89" spans="1:9" x14ac:dyDescent="0.2">
      <c r="A89" s="232">
        <v>85</v>
      </c>
      <c r="B89" s="247">
        <v>326.55</v>
      </c>
      <c r="C89" s="247">
        <v>241.5</v>
      </c>
      <c r="D89" s="247">
        <v>218.4</v>
      </c>
      <c r="E89" s="247">
        <v>168</v>
      </c>
      <c r="F89" s="248">
        <v>406.35</v>
      </c>
      <c r="G89" s="248">
        <v>367.5</v>
      </c>
      <c r="H89" s="248">
        <v>299.25</v>
      </c>
      <c r="I89" s="248">
        <v>264.60000000000002</v>
      </c>
    </row>
    <row r="90" spans="1:9" x14ac:dyDescent="0.2">
      <c r="A90" s="232">
        <v>86</v>
      </c>
      <c r="B90" s="238" t="s">
        <v>35</v>
      </c>
      <c r="C90" s="239" t="s">
        <v>35</v>
      </c>
      <c r="D90" s="239" t="s">
        <v>35</v>
      </c>
      <c r="E90" s="240" t="s">
        <v>35</v>
      </c>
      <c r="F90" s="238" t="s">
        <v>35</v>
      </c>
      <c r="G90" s="246"/>
      <c r="H90" s="239" t="s">
        <v>35</v>
      </c>
      <c r="I90" s="240" t="s">
        <v>35</v>
      </c>
    </row>
    <row r="91" spans="1:9" x14ac:dyDescent="0.2">
      <c r="A91" s="232">
        <v>87</v>
      </c>
      <c r="B91" s="238" t="s">
        <v>35</v>
      </c>
      <c r="C91" s="239" t="s">
        <v>35</v>
      </c>
      <c r="D91" s="239" t="s">
        <v>35</v>
      </c>
      <c r="E91" s="240" t="s">
        <v>35</v>
      </c>
      <c r="F91" s="238" t="s">
        <v>35</v>
      </c>
      <c r="G91" s="239" t="s">
        <v>35</v>
      </c>
      <c r="H91" s="239" t="s">
        <v>35</v>
      </c>
      <c r="I91" s="240" t="s">
        <v>35</v>
      </c>
    </row>
    <row r="92" spans="1:9" x14ac:dyDescent="0.2">
      <c r="A92" s="232">
        <v>88</v>
      </c>
      <c r="B92" s="238" t="s">
        <v>35</v>
      </c>
      <c r="C92" s="239" t="s">
        <v>35</v>
      </c>
      <c r="D92" s="239" t="s">
        <v>35</v>
      </c>
      <c r="E92" s="240" t="s">
        <v>35</v>
      </c>
      <c r="F92" s="238" t="s">
        <v>35</v>
      </c>
      <c r="G92" s="239" t="s">
        <v>35</v>
      </c>
      <c r="H92" s="239" t="s">
        <v>35</v>
      </c>
      <c r="I92" s="240" t="s">
        <v>35</v>
      </c>
    </row>
    <row r="93" spans="1:9" x14ac:dyDescent="0.2">
      <c r="A93" s="232">
        <v>89</v>
      </c>
      <c r="B93" s="238" t="s">
        <v>35</v>
      </c>
      <c r="C93" s="239" t="s">
        <v>35</v>
      </c>
      <c r="D93" s="239" t="s">
        <v>35</v>
      </c>
      <c r="E93" s="240" t="s">
        <v>35</v>
      </c>
      <c r="F93" s="238" t="s">
        <v>35</v>
      </c>
      <c r="G93" s="239" t="s">
        <v>35</v>
      </c>
      <c r="H93" s="239" t="s">
        <v>35</v>
      </c>
      <c r="I93" s="240" t="s">
        <v>35</v>
      </c>
    </row>
    <row r="94" spans="1:9" x14ac:dyDescent="0.2">
      <c r="A94" s="232">
        <v>90</v>
      </c>
      <c r="B94" s="238" t="s">
        <v>35</v>
      </c>
      <c r="C94" s="239" t="s">
        <v>35</v>
      </c>
      <c r="D94" s="239" t="s">
        <v>35</v>
      </c>
      <c r="E94" s="240" t="s">
        <v>35</v>
      </c>
      <c r="F94" s="238" t="s">
        <v>35</v>
      </c>
      <c r="G94" s="239" t="s">
        <v>35</v>
      </c>
      <c r="H94" s="239" t="s">
        <v>35</v>
      </c>
      <c r="I94" s="240" t="s">
        <v>35</v>
      </c>
    </row>
    <row r="95" spans="1:9" x14ac:dyDescent="0.2">
      <c r="A95" s="232">
        <v>91</v>
      </c>
      <c r="B95" s="238" t="s">
        <v>35</v>
      </c>
      <c r="C95" s="239" t="s">
        <v>35</v>
      </c>
      <c r="D95" s="239" t="s">
        <v>35</v>
      </c>
      <c r="E95" s="240" t="s">
        <v>35</v>
      </c>
      <c r="F95" s="238" t="s">
        <v>35</v>
      </c>
      <c r="G95" s="239" t="s">
        <v>35</v>
      </c>
      <c r="H95" s="239" t="s">
        <v>35</v>
      </c>
      <c r="I95" s="240" t="s">
        <v>35</v>
      </c>
    </row>
    <row r="96" spans="1:9" x14ac:dyDescent="0.2">
      <c r="A96" s="232">
        <v>92</v>
      </c>
      <c r="B96" s="238" t="s">
        <v>35</v>
      </c>
      <c r="C96" s="239" t="s">
        <v>35</v>
      </c>
      <c r="D96" s="239" t="s">
        <v>35</v>
      </c>
      <c r="E96" s="240" t="s">
        <v>35</v>
      </c>
      <c r="F96" s="238" t="s">
        <v>35</v>
      </c>
      <c r="G96" s="239" t="s">
        <v>35</v>
      </c>
      <c r="H96" s="239" t="s">
        <v>35</v>
      </c>
      <c r="I96" s="240" t="s">
        <v>35</v>
      </c>
    </row>
    <row r="97" spans="1:9" x14ac:dyDescent="0.2">
      <c r="A97" s="232">
        <v>93</v>
      </c>
      <c r="B97" s="238" t="s">
        <v>35</v>
      </c>
      <c r="C97" s="239" t="s">
        <v>35</v>
      </c>
      <c r="D97" s="239" t="s">
        <v>35</v>
      </c>
      <c r="E97" s="240" t="s">
        <v>35</v>
      </c>
      <c r="F97" s="238" t="s">
        <v>35</v>
      </c>
      <c r="G97" s="239" t="s">
        <v>35</v>
      </c>
      <c r="H97" s="239" t="s">
        <v>35</v>
      </c>
      <c r="I97" s="240" t="s">
        <v>35</v>
      </c>
    </row>
    <row r="98" spans="1:9" x14ac:dyDescent="0.2">
      <c r="A98" s="232">
        <v>94</v>
      </c>
      <c r="B98" s="238" t="s">
        <v>35</v>
      </c>
      <c r="C98" s="239" t="s">
        <v>35</v>
      </c>
      <c r="D98" s="239" t="s">
        <v>35</v>
      </c>
      <c r="E98" s="240" t="s">
        <v>35</v>
      </c>
      <c r="F98" s="238" t="s">
        <v>35</v>
      </c>
      <c r="G98" s="239" t="s">
        <v>35</v>
      </c>
      <c r="H98" s="239" t="s">
        <v>35</v>
      </c>
      <c r="I98" s="240" t="s">
        <v>35</v>
      </c>
    </row>
    <row r="99" spans="1:9" x14ac:dyDescent="0.2">
      <c r="A99" s="232">
        <v>95</v>
      </c>
      <c r="B99" s="238" t="s">
        <v>35</v>
      </c>
      <c r="C99" s="239" t="s">
        <v>35</v>
      </c>
      <c r="D99" s="239" t="s">
        <v>35</v>
      </c>
      <c r="E99" s="240" t="s">
        <v>35</v>
      </c>
      <c r="F99" s="238" t="s">
        <v>35</v>
      </c>
      <c r="G99" s="239" t="s">
        <v>35</v>
      </c>
      <c r="H99" s="239" t="s">
        <v>35</v>
      </c>
      <c r="I99" s="240" t="s">
        <v>35</v>
      </c>
    </row>
    <row r="100" spans="1:9" x14ac:dyDescent="0.2">
      <c r="A100" s="232">
        <v>96</v>
      </c>
      <c r="B100" s="238" t="s">
        <v>35</v>
      </c>
      <c r="C100" s="239" t="s">
        <v>35</v>
      </c>
      <c r="D100" s="239" t="s">
        <v>35</v>
      </c>
      <c r="E100" s="240" t="s">
        <v>35</v>
      </c>
      <c r="F100" s="238" t="s">
        <v>35</v>
      </c>
      <c r="G100" s="239" t="s">
        <v>35</v>
      </c>
      <c r="H100" s="239" t="s">
        <v>35</v>
      </c>
      <c r="I100" s="240" t="s">
        <v>35</v>
      </c>
    </row>
    <row r="101" spans="1:9" x14ac:dyDescent="0.2">
      <c r="A101" s="232">
        <v>97</v>
      </c>
      <c r="B101" s="238" t="s">
        <v>35</v>
      </c>
      <c r="C101" s="239" t="s">
        <v>35</v>
      </c>
      <c r="D101" s="239" t="s">
        <v>35</v>
      </c>
      <c r="E101" s="240" t="s">
        <v>35</v>
      </c>
      <c r="F101" s="238" t="s">
        <v>35</v>
      </c>
      <c r="G101" s="239" t="s">
        <v>35</v>
      </c>
      <c r="H101" s="239" t="s">
        <v>35</v>
      </c>
      <c r="I101" s="240" t="s">
        <v>35</v>
      </c>
    </row>
    <row r="102" spans="1:9" x14ac:dyDescent="0.2">
      <c r="A102" s="232">
        <v>98</v>
      </c>
      <c r="B102" s="238" t="s">
        <v>35</v>
      </c>
      <c r="C102" s="239" t="s">
        <v>35</v>
      </c>
      <c r="D102" s="239" t="s">
        <v>35</v>
      </c>
      <c r="E102" s="240" t="s">
        <v>35</v>
      </c>
      <c r="F102" s="238" t="s">
        <v>35</v>
      </c>
      <c r="G102" s="239" t="s">
        <v>35</v>
      </c>
      <c r="H102" s="239" t="s">
        <v>35</v>
      </c>
      <c r="I102" s="240" t="s">
        <v>35</v>
      </c>
    </row>
    <row r="103" spans="1:9" x14ac:dyDescent="0.2">
      <c r="A103" s="241">
        <v>99</v>
      </c>
      <c r="B103" s="242" t="s">
        <v>35</v>
      </c>
      <c r="C103" s="243" t="s">
        <v>35</v>
      </c>
      <c r="D103" s="243" t="s">
        <v>35</v>
      </c>
      <c r="E103" s="244" t="s">
        <v>35</v>
      </c>
      <c r="F103" s="242" t="s">
        <v>35</v>
      </c>
      <c r="G103" s="243" t="s">
        <v>35</v>
      </c>
      <c r="H103" s="243" t="s">
        <v>35</v>
      </c>
      <c r="I103" s="244" t="s">
        <v>35</v>
      </c>
    </row>
  </sheetData>
  <mergeCells count="6">
    <mergeCell ref="B1:E1"/>
    <mergeCell ref="F1:I1"/>
    <mergeCell ref="B2:C2"/>
    <mergeCell ref="D2:E2"/>
    <mergeCell ref="F2:G2"/>
    <mergeCell ref="H2:I2"/>
  </mergeCells>
  <pageMargins left="0.75" right="0.75" top="0.5" bottom="0.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4" width="8.28515625" style="51"/>
    <col min="5" max="8" width="8.5703125" style="51"/>
    <col min="9" max="12" width="8.28515625" style="51"/>
    <col min="13" max="13" width="9.7109375" style="52"/>
    <col min="14" max="20" width="8.28515625" style="51"/>
    <col min="21" max="23" width="9.140625" style="51"/>
    <col min="24" max="259" width="16.28515625" style="51"/>
    <col min="260" max="1026" width="11.5703125" style="51"/>
  </cols>
  <sheetData>
    <row r="1" spans="1:23" s="57" customFormat="1" x14ac:dyDescent="0.25">
      <c r="A1" s="53"/>
      <c r="B1" s="53"/>
      <c r="C1" s="272" t="s">
        <v>36</v>
      </c>
      <c r="D1" s="272" t="s">
        <v>36</v>
      </c>
      <c r="E1" s="273" t="s">
        <v>37</v>
      </c>
      <c r="F1" s="273"/>
      <c r="G1" s="274" t="s">
        <v>39</v>
      </c>
      <c r="H1" s="274"/>
      <c r="I1" s="54" t="s">
        <v>40</v>
      </c>
      <c r="J1" s="275" t="s">
        <v>46</v>
      </c>
      <c r="K1" s="275"/>
      <c r="L1" s="55" t="s">
        <v>47</v>
      </c>
      <c r="M1" s="56" t="s">
        <v>49</v>
      </c>
      <c r="N1" s="276" t="s">
        <v>53</v>
      </c>
      <c r="O1" s="276"/>
      <c r="P1" s="276"/>
      <c r="Q1" s="276"/>
      <c r="R1" s="269" t="s">
        <v>55</v>
      </c>
      <c r="S1" s="270"/>
      <c r="T1" s="271"/>
      <c r="U1" s="267" t="s">
        <v>1690</v>
      </c>
      <c r="V1" s="267"/>
      <c r="W1" s="268"/>
    </row>
    <row r="2" spans="1:23" ht="38.25" customHeight="1" x14ac:dyDescent="0.25">
      <c r="A2" s="58" t="s">
        <v>56</v>
      </c>
      <c r="B2" s="58" t="s">
        <v>57</v>
      </c>
      <c r="C2" s="59" t="s">
        <v>58</v>
      </c>
      <c r="D2" s="60" t="s">
        <v>59</v>
      </c>
      <c r="E2" s="61" t="s">
        <v>60</v>
      </c>
      <c r="F2" s="62" t="s">
        <v>61</v>
      </c>
      <c r="G2" s="63" t="s">
        <v>58</v>
      </c>
      <c r="H2" s="64" t="s">
        <v>59</v>
      </c>
      <c r="I2" s="65"/>
      <c r="J2" s="66" t="s">
        <v>62</v>
      </c>
      <c r="K2" s="67" t="s">
        <v>63</v>
      </c>
      <c r="L2" s="68" t="s">
        <v>59</v>
      </c>
      <c r="M2" s="69" t="s">
        <v>64</v>
      </c>
      <c r="N2" s="70" t="s">
        <v>65</v>
      </c>
      <c r="O2" s="71" t="s">
        <v>66</v>
      </c>
      <c r="P2" s="71" t="s">
        <v>67</v>
      </c>
      <c r="Q2" s="72" t="s">
        <v>68</v>
      </c>
      <c r="R2" s="217" t="s">
        <v>69</v>
      </c>
      <c r="S2" s="73" t="s">
        <v>70</v>
      </c>
      <c r="T2" s="218" t="s">
        <v>71</v>
      </c>
      <c r="U2" s="63" t="s">
        <v>58</v>
      </c>
      <c r="V2" s="63" t="s">
        <v>62</v>
      </c>
      <c r="W2" s="64" t="s">
        <v>63</v>
      </c>
    </row>
    <row r="3" spans="1:23" x14ac:dyDescent="0.25">
      <c r="A3" s="74" t="s">
        <v>72</v>
      </c>
      <c r="B3" s="74">
        <v>50</v>
      </c>
      <c r="C3" s="75"/>
      <c r="D3" s="76"/>
      <c r="E3" s="77"/>
      <c r="F3" s="78"/>
      <c r="G3" s="79"/>
      <c r="H3" s="80"/>
      <c r="I3" s="81"/>
      <c r="J3" s="82"/>
      <c r="K3" s="83"/>
      <c r="L3" s="84">
        <v>145</v>
      </c>
      <c r="M3" s="85"/>
      <c r="N3" s="82"/>
      <c r="O3" s="86"/>
      <c r="P3" s="86"/>
      <c r="Q3" s="83"/>
      <c r="R3" s="219"/>
      <c r="S3" s="87"/>
      <c r="T3" s="220"/>
      <c r="U3" s="79"/>
      <c r="V3" s="79"/>
      <c r="W3" s="80"/>
    </row>
    <row r="4" spans="1:23" x14ac:dyDescent="0.25">
      <c r="A4" s="74" t="s">
        <v>73</v>
      </c>
      <c r="B4" s="74">
        <f t="shared" ref="B4:B36" si="0">B3+1</f>
        <v>51</v>
      </c>
      <c r="C4" s="75"/>
      <c r="D4" s="76"/>
      <c r="E4" s="77"/>
      <c r="F4" s="78"/>
      <c r="G4" s="79"/>
      <c r="H4" s="80"/>
      <c r="I4" s="81"/>
      <c r="J4" s="82"/>
      <c r="K4" s="83"/>
      <c r="L4" s="84">
        <v>152</v>
      </c>
      <c r="M4" s="85"/>
      <c r="N4" s="82"/>
      <c r="O4" s="86"/>
      <c r="P4" s="86"/>
      <c r="Q4" s="83"/>
      <c r="R4" s="219"/>
      <c r="S4" s="87"/>
      <c r="T4" s="220"/>
      <c r="U4" s="79"/>
      <c r="V4" s="79"/>
      <c r="W4" s="80"/>
    </row>
    <row r="5" spans="1:23" x14ac:dyDescent="0.25">
      <c r="A5" s="74" t="s">
        <v>74</v>
      </c>
      <c r="B5" s="74">
        <f t="shared" si="0"/>
        <v>52</v>
      </c>
      <c r="C5" s="75"/>
      <c r="D5" s="76"/>
      <c r="E5" s="77"/>
      <c r="F5" s="78"/>
      <c r="G5" s="79"/>
      <c r="H5" s="80"/>
      <c r="I5" s="81"/>
      <c r="J5" s="82"/>
      <c r="K5" s="83"/>
      <c r="L5" s="84">
        <v>159</v>
      </c>
      <c r="M5" s="85"/>
      <c r="N5" s="82"/>
      <c r="O5" s="86"/>
      <c r="P5" s="86"/>
      <c r="Q5" s="83"/>
      <c r="R5" s="219"/>
      <c r="S5" s="87"/>
      <c r="T5" s="220"/>
      <c r="U5" s="79"/>
      <c r="V5" s="79"/>
      <c r="W5" s="80"/>
    </row>
    <row r="6" spans="1:23" x14ac:dyDescent="0.25">
      <c r="A6" s="74" t="s">
        <v>75</v>
      </c>
      <c r="B6" s="74">
        <f t="shared" si="0"/>
        <v>53</v>
      </c>
      <c r="C6" s="75"/>
      <c r="D6" s="76"/>
      <c r="E6" s="77"/>
      <c r="F6" s="78"/>
      <c r="G6" s="79"/>
      <c r="H6" s="80"/>
      <c r="I6" s="81"/>
      <c r="J6" s="82"/>
      <c r="K6" s="83"/>
      <c r="L6" s="84">
        <v>166</v>
      </c>
      <c r="M6" s="85"/>
      <c r="N6" s="82"/>
      <c r="O6" s="86"/>
      <c r="P6" s="86"/>
      <c r="Q6" s="83"/>
      <c r="R6" s="219"/>
      <c r="S6" s="87"/>
      <c r="T6" s="220"/>
      <c r="U6" s="79"/>
      <c r="V6" s="79"/>
      <c r="W6" s="80"/>
    </row>
    <row r="7" spans="1:23" x14ac:dyDescent="0.25">
      <c r="A7" s="74" t="s">
        <v>76</v>
      </c>
      <c r="B7" s="74">
        <f t="shared" si="0"/>
        <v>54</v>
      </c>
      <c r="C7" s="75"/>
      <c r="D7" s="76"/>
      <c r="E7" s="77"/>
      <c r="F7" s="78"/>
      <c r="G7" s="79"/>
      <c r="H7" s="80"/>
      <c r="I7" s="81"/>
      <c r="J7" s="82"/>
      <c r="K7" s="83"/>
      <c r="L7" s="84">
        <v>173</v>
      </c>
      <c r="M7" s="85"/>
      <c r="N7" s="82"/>
      <c r="O7" s="86"/>
      <c r="P7" s="86"/>
      <c r="Q7" s="83"/>
      <c r="R7" s="219"/>
      <c r="S7" s="87"/>
      <c r="T7" s="220"/>
      <c r="U7" s="79"/>
      <c r="V7" s="79"/>
      <c r="W7" s="80"/>
    </row>
    <row r="8" spans="1:23" x14ac:dyDescent="0.25">
      <c r="A8" s="74" t="s">
        <v>77</v>
      </c>
      <c r="B8" s="74">
        <f t="shared" si="0"/>
        <v>55</v>
      </c>
      <c r="C8" s="75"/>
      <c r="D8" s="76"/>
      <c r="E8" s="77"/>
      <c r="F8" s="78"/>
      <c r="G8" s="79"/>
      <c r="H8" s="80"/>
      <c r="I8" s="81"/>
      <c r="J8" s="82"/>
      <c r="K8" s="83"/>
      <c r="L8" s="84">
        <v>180</v>
      </c>
      <c r="M8" s="85">
        <v>156</v>
      </c>
      <c r="N8" s="82"/>
      <c r="O8" s="86"/>
      <c r="P8" s="86"/>
      <c r="Q8" s="83"/>
      <c r="R8" s="219"/>
      <c r="S8" s="87"/>
      <c r="T8" s="220"/>
      <c r="U8" s="79"/>
      <c r="V8" s="79"/>
      <c r="W8" s="80"/>
    </row>
    <row r="9" spans="1:23" x14ac:dyDescent="0.25">
      <c r="A9" s="74" t="s">
        <v>78</v>
      </c>
      <c r="B9" s="74">
        <f t="shared" si="0"/>
        <v>56</v>
      </c>
      <c r="C9" s="75"/>
      <c r="D9" s="76"/>
      <c r="E9" s="88">
        <v>195</v>
      </c>
      <c r="F9" s="89">
        <v>213</v>
      </c>
      <c r="G9" s="90">
        <v>74</v>
      </c>
      <c r="H9" s="91">
        <v>198</v>
      </c>
      <c r="I9" s="92"/>
      <c r="J9" s="93">
        <v>204</v>
      </c>
      <c r="K9" s="94">
        <v>221</v>
      </c>
      <c r="L9" s="84">
        <v>186</v>
      </c>
      <c r="M9" s="85">
        <v>161</v>
      </c>
      <c r="N9" s="93"/>
      <c r="O9" s="95"/>
      <c r="P9" s="95"/>
      <c r="Q9" s="94"/>
      <c r="R9" s="221">
        <v>212</v>
      </c>
      <c r="S9" s="96">
        <v>220</v>
      </c>
      <c r="T9" s="222">
        <v>260</v>
      </c>
      <c r="U9" s="90"/>
      <c r="V9" s="90"/>
      <c r="W9" s="91"/>
    </row>
    <row r="10" spans="1:23" x14ac:dyDescent="0.25">
      <c r="A10" s="74" t="s">
        <v>79</v>
      </c>
      <c r="B10" s="74">
        <f t="shared" si="0"/>
        <v>57</v>
      </c>
      <c r="C10" s="75"/>
      <c r="D10" s="76"/>
      <c r="E10" s="88">
        <v>202</v>
      </c>
      <c r="F10" s="89">
        <f t="shared" ref="F10:F15" si="1">F9+8</f>
        <v>221</v>
      </c>
      <c r="G10" s="90">
        <v>77</v>
      </c>
      <c r="H10" s="91">
        <v>205</v>
      </c>
      <c r="I10" s="92"/>
      <c r="J10" s="93">
        <v>209</v>
      </c>
      <c r="K10" s="94">
        <v>225</v>
      </c>
      <c r="L10" s="84">
        <v>193</v>
      </c>
      <c r="M10" s="85">
        <v>166</v>
      </c>
      <c r="N10" s="93"/>
      <c r="O10" s="95"/>
      <c r="P10" s="95"/>
      <c r="Q10" s="94"/>
      <c r="R10" s="221">
        <v>219</v>
      </c>
      <c r="S10" s="96">
        <v>228</v>
      </c>
      <c r="T10" s="222">
        <v>271</v>
      </c>
      <c r="U10" s="90"/>
      <c r="V10" s="90"/>
      <c r="W10" s="91"/>
    </row>
    <row r="11" spans="1:23" x14ac:dyDescent="0.25">
      <c r="A11" s="74" t="s">
        <v>80</v>
      </c>
      <c r="B11" s="74">
        <f t="shared" si="0"/>
        <v>58</v>
      </c>
      <c r="C11" s="75">
        <v>78</v>
      </c>
      <c r="D11" s="97">
        <v>214</v>
      </c>
      <c r="E11" s="88">
        <v>209</v>
      </c>
      <c r="F11" s="89">
        <f t="shared" si="1"/>
        <v>229</v>
      </c>
      <c r="G11" s="90">
        <v>79</v>
      </c>
      <c r="H11" s="91">
        <v>203</v>
      </c>
      <c r="I11" s="92"/>
      <c r="J11" s="93">
        <v>214</v>
      </c>
      <c r="K11" s="94">
        <v>231</v>
      </c>
      <c r="L11" s="84">
        <v>201</v>
      </c>
      <c r="M11" s="85">
        <v>171</v>
      </c>
      <c r="N11" s="93">
        <v>149</v>
      </c>
      <c r="O11" s="95">
        <v>178</v>
      </c>
      <c r="P11" s="95">
        <v>198</v>
      </c>
      <c r="Q11" s="94">
        <v>226</v>
      </c>
      <c r="R11" s="221">
        <v>226</v>
      </c>
      <c r="S11" s="96">
        <v>236</v>
      </c>
      <c r="T11" s="222">
        <v>282</v>
      </c>
      <c r="U11" s="90"/>
      <c r="V11" s="90"/>
      <c r="W11" s="91"/>
    </row>
    <row r="12" spans="1:23" x14ac:dyDescent="0.25">
      <c r="A12" s="74" t="s">
        <v>81</v>
      </c>
      <c r="B12" s="74">
        <f t="shared" si="0"/>
        <v>59</v>
      </c>
      <c r="C12" s="75">
        <v>81</v>
      </c>
      <c r="D12" s="97">
        <v>221</v>
      </c>
      <c r="E12" s="88">
        <v>216</v>
      </c>
      <c r="F12" s="89">
        <f t="shared" si="1"/>
        <v>237</v>
      </c>
      <c r="G12" s="90">
        <v>82</v>
      </c>
      <c r="H12" s="91">
        <v>220</v>
      </c>
      <c r="I12" s="92"/>
      <c r="J12" s="93">
        <v>220</v>
      </c>
      <c r="K12" s="94">
        <v>237</v>
      </c>
      <c r="L12" s="84">
        <v>207</v>
      </c>
      <c r="M12" s="85">
        <v>176</v>
      </c>
      <c r="N12" s="93">
        <v>154</v>
      </c>
      <c r="O12" s="95">
        <v>184</v>
      </c>
      <c r="P12" s="95">
        <v>204</v>
      </c>
      <c r="Q12" s="94">
        <v>233</v>
      </c>
      <c r="R12" s="221">
        <v>233</v>
      </c>
      <c r="S12" s="96">
        <v>244</v>
      </c>
      <c r="T12" s="222">
        <v>293</v>
      </c>
      <c r="U12" s="90"/>
      <c r="V12" s="90"/>
      <c r="W12" s="91"/>
    </row>
    <row r="13" spans="1:23" x14ac:dyDescent="0.25">
      <c r="A13" s="74" t="s">
        <v>82</v>
      </c>
      <c r="B13" s="74">
        <f t="shared" si="0"/>
        <v>60</v>
      </c>
      <c r="C13" s="75">
        <v>84</v>
      </c>
      <c r="D13" s="97">
        <v>230</v>
      </c>
      <c r="E13" s="88">
        <v>224</v>
      </c>
      <c r="F13" s="89">
        <f t="shared" si="1"/>
        <v>245</v>
      </c>
      <c r="G13" s="90">
        <v>85</v>
      </c>
      <c r="H13" s="91">
        <v>227</v>
      </c>
      <c r="I13" s="92"/>
      <c r="J13" s="93">
        <v>226</v>
      </c>
      <c r="K13" s="94">
        <v>244</v>
      </c>
      <c r="L13" s="84">
        <v>214</v>
      </c>
      <c r="M13" s="85">
        <v>181</v>
      </c>
      <c r="N13" s="93">
        <v>161</v>
      </c>
      <c r="O13" s="95">
        <v>190</v>
      </c>
      <c r="P13" s="95">
        <v>210</v>
      </c>
      <c r="Q13" s="94">
        <v>240</v>
      </c>
      <c r="R13" s="221">
        <v>240</v>
      </c>
      <c r="S13" s="96">
        <v>252</v>
      </c>
      <c r="T13" s="222">
        <v>304</v>
      </c>
      <c r="U13" s="90">
        <v>80</v>
      </c>
      <c r="V13" s="90">
        <v>240</v>
      </c>
      <c r="W13" s="91">
        <v>270</v>
      </c>
    </row>
    <row r="14" spans="1:23" x14ac:dyDescent="0.25">
      <c r="A14" s="74" t="s">
        <v>83</v>
      </c>
      <c r="B14" s="74">
        <f t="shared" si="0"/>
        <v>61</v>
      </c>
      <c r="C14" s="75">
        <v>86</v>
      </c>
      <c r="D14" s="97">
        <v>237</v>
      </c>
      <c r="E14" s="88">
        <v>231</v>
      </c>
      <c r="F14" s="89">
        <f t="shared" si="1"/>
        <v>253</v>
      </c>
      <c r="G14" s="90">
        <v>88</v>
      </c>
      <c r="H14" s="91">
        <v>235</v>
      </c>
      <c r="I14" s="92"/>
      <c r="J14" s="93">
        <v>233</v>
      </c>
      <c r="K14" s="94">
        <v>250</v>
      </c>
      <c r="L14" s="84">
        <v>221</v>
      </c>
      <c r="M14" s="85">
        <v>187</v>
      </c>
      <c r="N14" s="93">
        <v>165</v>
      </c>
      <c r="O14" s="95">
        <f>O13+6</f>
        <v>196</v>
      </c>
      <c r="P14" s="95">
        <f>P13+7</f>
        <v>217</v>
      </c>
      <c r="Q14" s="94">
        <f>Q13+7</f>
        <v>247</v>
      </c>
      <c r="R14" s="221">
        <v>248</v>
      </c>
      <c r="S14" s="96">
        <v>260</v>
      </c>
      <c r="T14" s="222">
        <v>315</v>
      </c>
      <c r="U14" s="90">
        <v>85</v>
      </c>
      <c r="V14" s="90">
        <v>245</v>
      </c>
      <c r="W14" s="91">
        <v>275</v>
      </c>
    </row>
    <row r="15" spans="1:23" x14ac:dyDescent="0.25">
      <c r="A15" s="74" t="s">
        <v>84</v>
      </c>
      <c r="B15" s="74">
        <f t="shared" si="0"/>
        <v>62</v>
      </c>
      <c r="C15" s="75">
        <v>90</v>
      </c>
      <c r="D15" s="97">
        <v>246</v>
      </c>
      <c r="E15" s="88">
        <v>239</v>
      </c>
      <c r="F15" s="89">
        <f t="shared" si="1"/>
        <v>261</v>
      </c>
      <c r="G15" s="90">
        <v>91</v>
      </c>
      <c r="H15" s="91">
        <v>243</v>
      </c>
      <c r="I15" s="92"/>
      <c r="J15" s="93">
        <v>239</v>
      </c>
      <c r="K15" s="94">
        <v>257</v>
      </c>
      <c r="L15" s="84">
        <v>228</v>
      </c>
      <c r="M15" s="85">
        <v>192</v>
      </c>
      <c r="N15" s="93">
        <v>171</v>
      </c>
      <c r="O15" s="95">
        <f>O14+6</f>
        <v>202</v>
      </c>
      <c r="P15" s="95">
        <f>P14+8</f>
        <v>225</v>
      </c>
      <c r="Q15" s="94">
        <f>Q14+8</f>
        <v>255</v>
      </c>
      <c r="R15" s="221">
        <v>256</v>
      </c>
      <c r="S15" s="96">
        <v>268</v>
      </c>
      <c r="T15" s="222">
        <v>326</v>
      </c>
      <c r="U15" s="90">
        <v>90</v>
      </c>
      <c r="V15" s="90">
        <v>250</v>
      </c>
      <c r="W15" s="91">
        <v>280</v>
      </c>
    </row>
    <row r="16" spans="1:23" x14ac:dyDescent="0.25">
      <c r="A16" s="74" t="s">
        <v>85</v>
      </c>
      <c r="B16" s="74">
        <f t="shared" si="0"/>
        <v>63</v>
      </c>
      <c r="C16" s="75">
        <v>93</v>
      </c>
      <c r="D16" s="97">
        <v>254</v>
      </c>
      <c r="E16" s="88">
        <v>247</v>
      </c>
      <c r="F16" s="89">
        <v>270</v>
      </c>
      <c r="G16" s="90">
        <v>94</v>
      </c>
      <c r="H16" s="91">
        <v>251</v>
      </c>
      <c r="I16" s="92"/>
      <c r="J16" s="93">
        <v>246</v>
      </c>
      <c r="K16" s="94">
        <v>264</v>
      </c>
      <c r="L16" s="84">
        <v>235</v>
      </c>
      <c r="M16" s="85">
        <v>198</v>
      </c>
      <c r="N16" s="93">
        <v>177</v>
      </c>
      <c r="O16" s="95">
        <f>O15+6</f>
        <v>208</v>
      </c>
      <c r="P16" s="95">
        <f>P15+7</f>
        <v>232</v>
      </c>
      <c r="Q16" s="94">
        <f>Q15+7</f>
        <v>262</v>
      </c>
      <c r="R16" s="221">
        <v>264</v>
      </c>
      <c r="S16" s="96">
        <v>276</v>
      </c>
      <c r="T16" s="222">
        <v>337</v>
      </c>
      <c r="U16" s="90">
        <v>90</v>
      </c>
      <c r="V16" s="90">
        <v>255</v>
      </c>
      <c r="W16" s="91">
        <v>285</v>
      </c>
    </row>
    <row r="17" spans="1:23" x14ac:dyDescent="0.25">
      <c r="A17" s="74" t="s">
        <v>86</v>
      </c>
      <c r="B17" s="74">
        <f t="shared" si="0"/>
        <v>64</v>
      </c>
      <c r="C17" s="75">
        <v>96</v>
      </c>
      <c r="D17" s="97">
        <v>262</v>
      </c>
      <c r="E17" s="88">
        <v>255</v>
      </c>
      <c r="F17" s="89">
        <v>279</v>
      </c>
      <c r="G17" s="90">
        <v>97</v>
      </c>
      <c r="H17" s="91">
        <v>259</v>
      </c>
      <c r="I17" s="92"/>
      <c r="J17" s="93">
        <v>252</v>
      </c>
      <c r="K17" s="94">
        <v>270</v>
      </c>
      <c r="L17" s="84">
        <v>242</v>
      </c>
      <c r="M17" s="85">
        <v>204</v>
      </c>
      <c r="N17" s="93">
        <v>181</v>
      </c>
      <c r="O17" s="95">
        <v>215</v>
      </c>
      <c r="P17" s="95">
        <v>240</v>
      </c>
      <c r="Q17" s="94">
        <v>270</v>
      </c>
      <c r="R17" s="221">
        <v>272</v>
      </c>
      <c r="S17" s="96">
        <v>285</v>
      </c>
      <c r="T17" s="222">
        <v>347</v>
      </c>
      <c r="U17" s="90">
        <v>90</v>
      </c>
      <c r="V17" s="90">
        <v>265</v>
      </c>
      <c r="W17" s="91">
        <v>290</v>
      </c>
    </row>
    <row r="18" spans="1:23" x14ac:dyDescent="0.25">
      <c r="A18" s="74" t="s">
        <v>87</v>
      </c>
      <c r="B18" s="74">
        <f t="shared" si="0"/>
        <v>65</v>
      </c>
      <c r="C18" s="75">
        <v>98</v>
      </c>
      <c r="D18" s="97">
        <v>269</v>
      </c>
      <c r="E18" s="88">
        <v>263</v>
      </c>
      <c r="F18" s="89">
        <v>287</v>
      </c>
      <c r="G18" s="90">
        <v>100</v>
      </c>
      <c r="H18" s="91">
        <v>267</v>
      </c>
      <c r="I18" s="92"/>
      <c r="J18" s="93">
        <v>259</v>
      </c>
      <c r="K18" s="94">
        <v>277</v>
      </c>
      <c r="L18" s="84">
        <v>251</v>
      </c>
      <c r="M18" s="85">
        <v>210</v>
      </c>
      <c r="N18" s="93">
        <v>186</v>
      </c>
      <c r="O18" s="95">
        <f>O17+7</f>
        <v>222</v>
      </c>
      <c r="P18" s="95">
        <f>P17+7</f>
        <v>247</v>
      </c>
      <c r="Q18" s="94">
        <f>Q17+9</f>
        <v>279</v>
      </c>
      <c r="R18" s="221">
        <v>280</v>
      </c>
      <c r="S18" s="96">
        <v>294</v>
      </c>
      <c r="T18" s="222">
        <v>356</v>
      </c>
      <c r="U18" s="90">
        <v>95</v>
      </c>
      <c r="V18" s="90">
        <v>275</v>
      </c>
      <c r="W18" s="91">
        <v>305</v>
      </c>
    </row>
    <row r="19" spans="1:23" x14ac:dyDescent="0.25">
      <c r="A19" s="74" t="s">
        <v>88</v>
      </c>
      <c r="B19" s="74">
        <f t="shared" si="0"/>
        <v>66</v>
      </c>
      <c r="C19" s="75">
        <v>101</v>
      </c>
      <c r="D19" s="97">
        <v>278</v>
      </c>
      <c r="E19" s="88">
        <v>271</v>
      </c>
      <c r="F19" s="89">
        <v>296</v>
      </c>
      <c r="G19" s="90">
        <v>103</v>
      </c>
      <c r="H19" s="91">
        <v>275</v>
      </c>
      <c r="I19" s="92"/>
      <c r="J19" s="93">
        <v>268</v>
      </c>
      <c r="K19" s="94">
        <v>285</v>
      </c>
      <c r="L19" s="84">
        <v>259</v>
      </c>
      <c r="M19" s="85">
        <v>216</v>
      </c>
      <c r="N19" s="93">
        <v>192</v>
      </c>
      <c r="O19" s="95">
        <v>230</v>
      </c>
      <c r="P19" s="95">
        <f>P18+8</f>
        <v>255</v>
      </c>
      <c r="Q19" s="94">
        <f>Q18+9</f>
        <v>288</v>
      </c>
      <c r="R19" s="221">
        <v>288</v>
      </c>
      <c r="S19" s="96">
        <v>303</v>
      </c>
      <c r="T19" s="222">
        <f>T18+8</f>
        <v>364</v>
      </c>
      <c r="U19" s="90">
        <v>95</v>
      </c>
      <c r="V19" s="90">
        <v>280</v>
      </c>
      <c r="W19" s="91">
        <v>310</v>
      </c>
    </row>
    <row r="20" spans="1:23" x14ac:dyDescent="0.25">
      <c r="A20" s="74" t="s">
        <v>89</v>
      </c>
      <c r="B20" s="74">
        <f t="shared" si="0"/>
        <v>67</v>
      </c>
      <c r="C20" s="75">
        <v>104</v>
      </c>
      <c r="D20" s="97">
        <v>285</v>
      </c>
      <c r="E20" s="88">
        <v>279</v>
      </c>
      <c r="F20" s="89">
        <v>305</v>
      </c>
      <c r="G20" s="90">
        <v>106</v>
      </c>
      <c r="H20" s="91">
        <v>284</v>
      </c>
      <c r="I20" s="92"/>
      <c r="J20" s="93">
        <v>275</v>
      </c>
      <c r="K20" s="94">
        <v>293</v>
      </c>
      <c r="L20" s="84">
        <v>267</v>
      </c>
      <c r="M20" s="85">
        <v>221</v>
      </c>
      <c r="N20" s="93">
        <v>197</v>
      </c>
      <c r="O20" s="95">
        <f>O19+7</f>
        <v>237</v>
      </c>
      <c r="P20" s="95">
        <f>P19+7</f>
        <v>262</v>
      </c>
      <c r="Q20" s="94">
        <f>Q19+9</f>
        <v>297</v>
      </c>
      <c r="R20" s="221">
        <v>296</v>
      </c>
      <c r="S20" s="96">
        <v>312</v>
      </c>
      <c r="T20" s="222">
        <v>378</v>
      </c>
      <c r="U20" s="90">
        <v>100</v>
      </c>
      <c r="V20" s="90">
        <v>290</v>
      </c>
      <c r="W20" s="91">
        <v>315</v>
      </c>
    </row>
    <row r="21" spans="1:23" x14ac:dyDescent="0.25">
      <c r="A21" s="74" t="s">
        <v>90</v>
      </c>
      <c r="B21" s="74">
        <f t="shared" si="0"/>
        <v>68</v>
      </c>
      <c r="C21" s="75">
        <v>107</v>
      </c>
      <c r="D21" s="97">
        <v>294</v>
      </c>
      <c r="E21" s="88">
        <v>288</v>
      </c>
      <c r="F21" s="89">
        <v>315</v>
      </c>
      <c r="G21" s="90">
        <v>109</v>
      </c>
      <c r="H21" s="91">
        <v>292</v>
      </c>
      <c r="I21" s="92"/>
      <c r="J21" s="93">
        <v>283</v>
      </c>
      <c r="K21" s="94">
        <v>300</v>
      </c>
      <c r="L21" s="84">
        <v>275</v>
      </c>
      <c r="M21" s="85">
        <v>228</v>
      </c>
      <c r="N21" s="93">
        <v>203</v>
      </c>
      <c r="O21" s="95">
        <v>245</v>
      </c>
      <c r="P21" s="95">
        <v>270</v>
      </c>
      <c r="Q21" s="94">
        <v>305</v>
      </c>
      <c r="R21" s="221">
        <v>304</v>
      </c>
      <c r="S21" s="96">
        <v>321</v>
      </c>
      <c r="T21" s="222">
        <v>391</v>
      </c>
      <c r="U21" s="90">
        <v>105</v>
      </c>
      <c r="V21" s="90">
        <v>300</v>
      </c>
      <c r="W21" s="91">
        <v>325</v>
      </c>
    </row>
    <row r="22" spans="1:23" x14ac:dyDescent="0.25">
      <c r="A22" s="74" t="s">
        <v>91</v>
      </c>
      <c r="B22" s="74">
        <f t="shared" si="0"/>
        <v>69</v>
      </c>
      <c r="C22" s="75">
        <v>110</v>
      </c>
      <c r="D22" s="97">
        <v>303</v>
      </c>
      <c r="E22" s="88">
        <v>296</v>
      </c>
      <c r="F22" s="89">
        <v>324</v>
      </c>
      <c r="G22" s="90">
        <v>112</v>
      </c>
      <c r="H22" s="91">
        <v>301</v>
      </c>
      <c r="I22" s="92"/>
      <c r="J22" s="93">
        <v>291</v>
      </c>
      <c r="K22" s="94">
        <v>309</v>
      </c>
      <c r="L22" s="84">
        <v>284</v>
      </c>
      <c r="M22" s="85">
        <v>234</v>
      </c>
      <c r="N22" s="93">
        <v>209</v>
      </c>
      <c r="O22" s="95">
        <v>252</v>
      </c>
      <c r="P22" s="95">
        <f t="shared" ref="P22:Q24" si="2">P21+9</f>
        <v>279</v>
      </c>
      <c r="Q22" s="94">
        <f t="shared" si="2"/>
        <v>314</v>
      </c>
      <c r="R22" s="221">
        <v>312</v>
      </c>
      <c r="S22" s="96">
        <v>330</v>
      </c>
      <c r="T22" s="222">
        <v>403</v>
      </c>
      <c r="U22" s="90">
        <v>105</v>
      </c>
      <c r="V22" s="90">
        <v>305</v>
      </c>
      <c r="W22" s="91">
        <v>330</v>
      </c>
    </row>
    <row r="23" spans="1:23" x14ac:dyDescent="0.25">
      <c r="A23" s="74" t="s">
        <v>92</v>
      </c>
      <c r="B23" s="74">
        <f t="shared" si="0"/>
        <v>70</v>
      </c>
      <c r="C23" s="75">
        <v>113</v>
      </c>
      <c r="D23" s="97">
        <v>310</v>
      </c>
      <c r="E23" s="88">
        <v>305</v>
      </c>
      <c r="F23" s="89">
        <v>334</v>
      </c>
      <c r="G23" s="90">
        <v>115</v>
      </c>
      <c r="H23" s="91">
        <v>310</v>
      </c>
      <c r="I23" s="92"/>
      <c r="J23" s="93">
        <v>300</v>
      </c>
      <c r="K23" s="94">
        <v>316</v>
      </c>
      <c r="L23" s="84">
        <v>293</v>
      </c>
      <c r="M23" s="85">
        <v>240</v>
      </c>
      <c r="N23" s="93">
        <v>214</v>
      </c>
      <c r="O23" s="95">
        <v>260</v>
      </c>
      <c r="P23" s="95">
        <f t="shared" si="2"/>
        <v>288</v>
      </c>
      <c r="Q23" s="94">
        <f t="shared" si="2"/>
        <v>323</v>
      </c>
      <c r="R23" s="221">
        <v>320</v>
      </c>
      <c r="S23" s="96">
        <v>339</v>
      </c>
      <c r="T23" s="222">
        <v>415</v>
      </c>
      <c r="U23" s="90">
        <v>105</v>
      </c>
      <c r="V23" s="90">
        <v>310</v>
      </c>
      <c r="W23" s="91">
        <v>335</v>
      </c>
    </row>
    <row r="24" spans="1:23" x14ac:dyDescent="0.25">
      <c r="A24" s="74" t="s">
        <v>93</v>
      </c>
      <c r="B24" s="74">
        <f t="shared" si="0"/>
        <v>71</v>
      </c>
      <c r="C24" s="75">
        <v>116</v>
      </c>
      <c r="D24" s="97">
        <v>319</v>
      </c>
      <c r="E24" s="88">
        <v>314</v>
      </c>
      <c r="F24" s="89">
        <v>343</v>
      </c>
      <c r="G24" s="90">
        <v>119</v>
      </c>
      <c r="H24" s="91">
        <v>319</v>
      </c>
      <c r="I24" s="92"/>
      <c r="J24" s="93">
        <v>307</v>
      </c>
      <c r="K24" s="94">
        <v>325</v>
      </c>
      <c r="L24" s="84">
        <v>299</v>
      </c>
      <c r="M24" s="85">
        <v>247</v>
      </c>
      <c r="N24" s="93">
        <v>220</v>
      </c>
      <c r="O24" s="95">
        <v>267</v>
      </c>
      <c r="P24" s="95">
        <f t="shared" si="2"/>
        <v>297</v>
      </c>
      <c r="Q24" s="94">
        <f t="shared" si="2"/>
        <v>332</v>
      </c>
      <c r="R24" s="221">
        <v>328</v>
      </c>
      <c r="S24" s="96">
        <v>349</v>
      </c>
      <c r="T24" s="222">
        <f t="shared" ref="T24:T31" si="3">T23+11</f>
        <v>426</v>
      </c>
      <c r="U24" s="90">
        <v>110</v>
      </c>
      <c r="V24" s="90">
        <v>320</v>
      </c>
      <c r="W24" s="91">
        <v>335</v>
      </c>
    </row>
    <row r="25" spans="1:23" x14ac:dyDescent="0.25">
      <c r="A25" s="74" t="s">
        <v>94</v>
      </c>
      <c r="B25" s="74">
        <f t="shared" si="0"/>
        <v>72</v>
      </c>
      <c r="C25" s="75">
        <v>120</v>
      </c>
      <c r="D25" s="97">
        <v>328</v>
      </c>
      <c r="E25" s="88">
        <v>323</v>
      </c>
      <c r="F25" s="89">
        <v>353</v>
      </c>
      <c r="G25" s="90">
        <v>122</v>
      </c>
      <c r="H25" s="91">
        <v>328</v>
      </c>
      <c r="I25" s="92"/>
      <c r="J25" s="93">
        <v>315</v>
      </c>
      <c r="K25" s="94">
        <v>333</v>
      </c>
      <c r="L25" s="84">
        <v>308</v>
      </c>
      <c r="M25" s="85">
        <v>254</v>
      </c>
      <c r="N25" s="93">
        <v>226</v>
      </c>
      <c r="O25" s="95">
        <v>275</v>
      </c>
      <c r="P25" s="95">
        <v>305</v>
      </c>
      <c r="Q25" s="94">
        <v>340</v>
      </c>
      <c r="R25" s="221">
        <v>337</v>
      </c>
      <c r="S25" s="96">
        <f t="shared" ref="S25:S32" si="4">S24+10</f>
        <v>359</v>
      </c>
      <c r="T25" s="222">
        <f t="shared" si="3"/>
        <v>437</v>
      </c>
      <c r="U25" s="90">
        <v>115</v>
      </c>
      <c r="V25" s="90">
        <v>325</v>
      </c>
      <c r="W25" s="91">
        <v>340</v>
      </c>
    </row>
    <row r="26" spans="1:23" x14ac:dyDescent="0.25">
      <c r="A26" s="74" t="s">
        <v>95</v>
      </c>
      <c r="B26" s="74">
        <f t="shared" si="0"/>
        <v>73</v>
      </c>
      <c r="C26" s="75">
        <v>124</v>
      </c>
      <c r="D26" s="97">
        <v>336</v>
      </c>
      <c r="E26" s="88">
        <v>332</v>
      </c>
      <c r="F26" s="89">
        <v>363</v>
      </c>
      <c r="G26" s="90">
        <v>126</v>
      </c>
      <c r="H26" s="91">
        <v>337</v>
      </c>
      <c r="I26" s="92"/>
      <c r="J26" s="93">
        <v>322</v>
      </c>
      <c r="K26" s="94">
        <v>340</v>
      </c>
      <c r="L26" s="84">
        <v>318</v>
      </c>
      <c r="M26" s="85">
        <v>260</v>
      </c>
      <c r="N26" s="93">
        <v>233</v>
      </c>
      <c r="O26" s="95">
        <v>282</v>
      </c>
      <c r="P26" s="95">
        <v>314</v>
      </c>
      <c r="Q26" s="94">
        <f>Q25+11</f>
        <v>351</v>
      </c>
      <c r="R26" s="221">
        <v>346</v>
      </c>
      <c r="S26" s="96">
        <f t="shared" si="4"/>
        <v>369</v>
      </c>
      <c r="T26" s="222">
        <f t="shared" si="3"/>
        <v>448</v>
      </c>
      <c r="U26" s="90">
        <v>115</v>
      </c>
      <c r="V26" s="90">
        <v>335</v>
      </c>
      <c r="W26" s="91">
        <v>350</v>
      </c>
    </row>
    <row r="27" spans="1:23" x14ac:dyDescent="0.25">
      <c r="A27" s="74" t="s">
        <v>96</v>
      </c>
      <c r="B27" s="74">
        <f t="shared" si="0"/>
        <v>74</v>
      </c>
      <c r="C27" s="75">
        <v>127</v>
      </c>
      <c r="D27" s="97">
        <v>345</v>
      </c>
      <c r="E27" s="88">
        <v>341</v>
      </c>
      <c r="F27" s="89">
        <v>373</v>
      </c>
      <c r="G27" s="90">
        <v>129</v>
      </c>
      <c r="H27" s="91">
        <v>346</v>
      </c>
      <c r="I27" s="92"/>
      <c r="J27" s="93">
        <v>331</v>
      </c>
      <c r="K27" s="94">
        <v>349</v>
      </c>
      <c r="L27" s="84">
        <v>325</v>
      </c>
      <c r="M27" s="85">
        <v>268</v>
      </c>
      <c r="N27" s="93">
        <v>239</v>
      </c>
      <c r="O27" s="95">
        <v>290</v>
      </c>
      <c r="P27" s="95">
        <v>323</v>
      </c>
      <c r="Q27" s="94">
        <f>Q26+11</f>
        <v>362</v>
      </c>
      <c r="R27" s="221">
        <v>355</v>
      </c>
      <c r="S27" s="96">
        <f t="shared" si="4"/>
        <v>379</v>
      </c>
      <c r="T27" s="222">
        <f t="shared" si="3"/>
        <v>459</v>
      </c>
      <c r="U27" s="90">
        <v>120</v>
      </c>
      <c r="V27" s="90">
        <v>340</v>
      </c>
      <c r="W27" s="91">
        <v>355</v>
      </c>
    </row>
    <row r="28" spans="1:23" x14ac:dyDescent="0.25">
      <c r="A28" s="74" t="s">
        <v>97</v>
      </c>
      <c r="B28" s="74">
        <f t="shared" si="0"/>
        <v>75</v>
      </c>
      <c r="C28" s="75">
        <v>131</v>
      </c>
      <c r="D28" s="97">
        <v>354</v>
      </c>
      <c r="E28" s="88">
        <v>350</v>
      </c>
      <c r="F28" s="89">
        <v>383</v>
      </c>
      <c r="G28" s="90">
        <v>133</v>
      </c>
      <c r="H28" s="91">
        <v>356</v>
      </c>
      <c r="I28" s="92"/>
      <c r="J28" s="93">
        <v>339</v>
      </c>
      <c r="K28" s="94">
        <v>358</v>
      </c>
      <c r="L28" s="84">
        <v>336</v>
      </c>
      <c r="M28" s="85">
        <v>275</v>
      </c>
      <c r="N28" s="93">
        <v>246</v>
      </c>
      <c r="O28" s="95">
        <v>297</v>
      </c>
      <c r="P28" s="95">
        <v>332</v>
      </c>
      <c r="Q28" s="94">
        <f>Q27+11</f>
        <v>373</v>
      </c>
      <c r="R28" s="221">
        <v>364</v>
      </c>
      <c r="S28" s="96">
        <f t="shared" si="4"/>
        <v>389</v>
      </c>
      <c r="T28" s="222">
        <f t="shared" si="3"/>
        <v>470</v>
      </c>
      <c r="U28" s="90">
        <v>125</v>
      </c>
      <c r="V28" s="90">
        <v>345</v>
      </c>
      <c r="W28" s="91">
        <v>360</v>
      </c>
    </row>
    <row r="29" spans="1:23" x14ac:dyDescent="0.25">
      <c r="A29" s="74" t="s">
        <v>98</v>
      </c>
      <c r="B29" s="74">
        <f t="shared" si="0"/>
        <v>76</v>
      </c>
      <c r="C29" s="75">
        <v>134</v>
      </c>
      <c r="D29" s="97">
        <v>363</v>
      </c>
      <c r="E29" s="88">
        <v>360</v>
      </c>
      <c r="F29" s="89">
        <v>393</v>
      </c>
      <c r="G29" s="90">
        <v>136</v>
      </c>
      <c r="H29" s="91">
        <v>365</v>
      </c>
      <c r="I29" s="92"/>
      <c r="J29" s="93">
        <v>348</v>
      </c>
      <c r="K29" s="94">
        <v>367</v>
      </c>
      <c r="L29" s="84">
        <v>345</v>
      </c>
      <c r="M29" s="85">
        <v>283</v>
      </c>
      <c r="N29" s="93">
        <v>252</v>
      </c>
      <c r="O29" s="95">
        <v>305</v>
      </c>
      <c r="P29" s="95">
        <v>340</v>
      </c>
      <c r="Q29" s="94">
        <v>385</v>
      </c>
      <c r="R29" s="221">
        <v>374</v>
      </c>
      <c r="S29" s="96">
        <f t="shared" si="4"/>
        <v>399</v>
      </c>
      <c r="T29" s="222">
        <f t="shared" si="3"/>
        <v>481</v>
      </c>
      <c r="U29" s="90">
        <v>130</v>
      </c>
      <c r="V29" s="90">
        <v>355</v>
      </c>
      <c r="W29" s="91">
        <v>365</v>
      </c>
    </row>
    <row r="30" spans="1:23" x14ac:dyDescent="0.25">
      <c r="A30" s="74" t="s">
        <v>99</v>
      </c>
      <c r="B30" s="74">
        <f t="shared" si="0"/>
        <v>77</v>
      </c>
      <c r="C30" s="75">
        <v>137</v>
      </c>
      <c r="D30" s="97">
        <v>369</v>
      </c>
      <c r="E30" s="88">
        <v>369</v>
      </c>
      <c r="F30" s="89">
        <v>404</v>
      </c>
      <c r="G30" s="90">
        <v>140</v>
      </c>
      <c r="H30" s="91">
        <v>375</v>
      </c>
      <c r="I30" s="92"/>
      <c r="J30" s="93">
        <v>357</v>
      </c>
      <c r="K30" s="94">
        <v>376</v>
      </c>
      <c r="L30" s="84">
        <v>354</v>
      </c>
      <c r="M30" s="85">
        <v>289</v>
      </c>
      <c r="N30" s="93">
        <v>258</v>
      </c>
      <c r="O30" s="95">
        <f t="shared" ref="O30:P32" si="5">O29+9</f>
        <v>314</v>
      </c>
      <c r="P30" s="95">
        <f t="shared" si="5"/>
        <v>349</v>
      </c>
      <c r="Q30" s="94">
        <f>Q29+11</f>
        <v>396</v>
      </c>
      <c r="R30" s="221">
        <v>384</v>
      </c>
      <c r="S30" s="96">
        <f t="shared" si="4"/>
        <v>409</v>
      </c>
      <c r="T30" s="222">
        <f t="shared" si="3"/>
        <v>492</v>
      </c>
      <c r="U30" s="90">
        <v>130</v>
      </c>
      <c r="V30" s="90">
        <v>360</v>
      </c>
      <c r="W30" s="91">
        <v>370</v>
      </c>
    </row>
    <row r="31" spans="1:23" x14ac:dyDescent="0.25">
      <c r="A31" s="74" t="s">
        <v>100</v>
      </c>
      <c r="B31" s="74">
        <f t="shared" si="0"/>
        <v>78</v>
      </c>
      <c r="C31" s="75">
        <v>141</v>
      </c>
      <c r="D31" s="97">
        <v>380</v>
      </c>
      <c r="E31" s="88">
        <v>379</v>
      </c>
      <c r="F31" s="89">
        <v>414</v>
      </c>
      <c r="G31" s="90">
        <v>143</v>
      </c>
      <c r="H31" s="91">
        <v>385</v>
      </c>
      <c r="I31" s="92"/>
      <c r="J31" s="93">
        <v>366</v>
      </c>
      <c r="K31" s="94">
        <v>385</v>
      </c>
      <c r="L31" s="84">
        <v>363</v>
      </c>
      <c r="M31" s="85">
        <v>294</v>
      </c>
      <c r="N31" s="93">
        <v>265</v>
      </c>
      <c r="O31" s="95">
        <f t="shared" si="5"/>
        <v>323</v>
      </c>
      <c r="P31" s="95">
        <f t="shared" si="5"/>
        <v>358</v>
      </c>
      <c r="Q31" s="94">
        <f>Q30+11</f>
        <v>407</v>
      </c>
      <c r="R31" s="221">
        <v>394</v>
      </c>
      <c r="S31" s="96">
        <f t="shared" si="4"/>
        <v>419</v>
      </c>
      <c r="T31" s="222">
        <f t="shared" si="3"/>
        <v>503</v>
      </c>
      <c r="U31" s="90">
        <v>140</v>
      </c>
      <c r="V31" s="90">
        <v>365</v>
      </c>
      <c r="W31" s="91">
        <v>375</v>
      </c>
    </row>
    <row r="32" spans="1:23" x14ac:dyDescent="0.25">
      <c r="A32" s="74" t="s">
        <v>101</v>
      </c>
      <c r="B32" s="74">
        <f t="shared" si="0"/>
        <v>79</v>
      </c>
      <c r="C32" s="75">
        <v>145</v>
      </c>
      <c r="D32" s="97">
        <v>388</v>
      </c>
      <c r="E32" s="88">
        <v>389</v>
      </c>
      <c r="F32" s="89">
        <v>425</v>
      </c>
      <c r="G32" s="90">
        <v>146</v>
      </c>
      <c r="H32" s="91">
        <v>395</v>
      </c>
      <c r="I32" s="92"/>
      <c r="J32" s="93">
        <v>375</v>
      </c>
      <c r="K32" s="94">
        <v>394</v>
      </c>
      <c r="L32" s="84">
        <v>372</v>
      </c>
      <c r="M32" s="85">
        <v>305</v>
      </c>
      <c r="N32" s="93">
        <v>273</v>
      </c>
      <c r="O32" s="95">
        <f t="shared" si="5"/>
        <v>332</v>
      </c>
      <c r="P32" s="95">
        <f t="shared" si="5"/>
        <v>367</v>
      </c>
      <c r="Q32" s="94">
        <f>Q31+11</f>
        <v>418</v>
      </c>
      <c r="R32" s="221">
        <v>404</v>
      </c>
      <c r="S32" s="96">
        <f t="shared" si="4"/>
        <v>429</v>
      </c>
      <c r="T32" s="222">
        <v>515</v>
      </c>
      <c r="U32" s="90"/>
      <c r="V32" s="90"/>
      <c r="W32" s="91"/>
    </row>
    <row r="33" spans="1:23" x14ac:dyDescent="0.25">
      <c r="A33" s="74" t="s">
        <v>102</v>
      </c>
      <c r="B33" s="74">
        <f t="shared" si="0"/>
        <v>80</v>
      </c>
      <c r="C33" s="75">
        <v>148</v>
      </c>
      <c r="D33" s="97">
        <v>394</v>
      </c>
      <c r="E33" s="88">
        <v>399</v>
      </c>
      <c r="F33" s="89">
        <v>436</v>
      </c>
      <c r="G33" s="79"/>
      <c r="H33" s="80"/>
      <c r="I33" s="92"/>
      <c r="J33" s="93">
        <v>385</v>
      </c>
      <c r="K33" s="94">
        <v>405</v>
      </c>
      <c r="L33" s="84">
        <v>381</v>
      </c>
      <c r="M33" s="85">
        <v>312</v>
      </c>
      <c r="N33" s="93">
        <v>279</v>
      </c>
      <c r="O33" s="95"/>
      <c r="P33" s="95"/>
      <c r="Q33" s="94"/>
      <c r="R33" s="221"/>
      <c r="S33" s="96"/>
      <c r="T33" s="222"/>
      <c r="U33" s="79"/>
      <c r="V33" s="79"/>
      <c r="W33" s="80"/>
    </row>
    <row r="34" spans="1:23" x14ac:dyDescent="0.25">
      <c r="A34" s="74" t="s">
        <v>103</v>
      </c>
      <c r="B34" s="74">
        <f t="shared" si="0"/>
        <v>81</v>
      </c>
      <c r="C34" s="75">
        <v>152</v>
      </c>
      <c r="D34" s="97">
        <v>402</v>
      </c>
      <c r="E34" s="88">
        <v>409</v>
      </c>
      <c r="F34" s="89">
        <v>447</v>
      </c>
      <c r="G34" s="79"/>
      <c r="H34" s="80"/>
      <c r="I34" s="92"/>
      <c r="J34" s="93">
        <v>395</v>
      </c>
      <c r="K34" s="94">
        <v>415</v>
      </c>
      <c r="L34" s="84">
        <v>392</v>
      </c>
      <c r="M34" s="85">
        <v>319</v>
      </c>
      <c r="N34" s="93">
        <v>286</v>
      </c>
      <c r="O34" s="95"/>
      <c r="P34" s="95"/>
      <c r="Q34" s="94"/>
      <c r="R34" s="221"/>
      <c r="S34" s="96"/>
      <c r="T34" s="222"/>
      <c r="U34" s="79"/>
      <c r="V34" s="79"/>
      <c r="W34" s="80"/>
    </row>
    <row r="35" spans="1:23" x14ac:dyDescent="0.25">
      <c r="A35" s="74" t="s">
        <v>104</v>
      </c>
      <c r="B35" s="74">
        <f t="shared" si="0"/>
        <v>82</v>
      </c>
      <c r="C35" s="75"/>
      <c r="D35" s="76"/>
      <c r="E35" s="88">
        <v>419</v>
      </c>
      <c r="F35" s="89">
        <v>458</v>
      </c>
      <c r="G35" s="79"/>
      <c r="H35" s="80"/>
      <c r="I35" s="92"/>
      <c r="J35" s="93">
        <v>407</v>
      </c>
      <c r="K35" s="94">
        <v>427</v>
      </c>
      <c r="L35" s="98"/>
      <c r="M35" s="85">
        <v>325</v>
      </c>
      <c r="N35" s="93"/>
      <c r="O35" s="95"/>
      <c r="P35" s="95"/>
      <c r="Q35" s="94"/>
      <c r="R35" s="221"/>
      <c r="S35" s="96"/>
      <c r="T35" s="222"/>
      <c r="U35" s="79"/>
      <c r="V35" s="79"/>
      <c r="W35" s="80"/>
    </row>
    <row r="36" spans="1:23" x14ac:dyDescent="0.25">
      <c r="A36" s="74" t="s">
        <v>105</v>
      </c>
      <c r="B36" s="74">
        <f t="shared" si="0"/>
        <v>83</v>
      </c>
      <c r="C36" s="75"/>
      <c r="D36" s="76"/>
      <c r="E36" s="88"/>
      <c r="F36" s="89"/>
      <c r="G36" s="79"/>
      <c r="H36" s="80"/>
      <c r="I36" s="81"/>
      <c r="J36" s="82"/>
      <c r="K36" s="83"/>
      <c r="L36" s="98"/>
      <c r="M36" s="85">
        <v>333</v>
      </c>
      <c r="N36" s="82"/>
      <c r="O36" s="86"/>
      <c r="P36" s="86"/>
      <c r="Q36" s="83"/>
      <c r="R36" s="219"/>
      <c r="S36" s="87"/>
      <c r="T36" s="220"/>
      <c r="U36" s="79"/>
      <c r="V36" s="79"/>
      <c r="W36" s="80"/>
    </row>
    <row r="37" spans="1:23" x14ac:dyDescent="0.25">
      <c r="A37" s="99" t="s">
        <v>106</v>
      </c>
      <c r="B37" s="99"/>
      <c r="C37" s="100"/>
      <c r="D37" s="101"/>
      <c r="E37" s="102"/>
      <c r="F37" s="103"/>
      <c r="G37" s="104"/>
      <c r="H37" s="105"/>
      <c r="I37" s="106"/>
      <c r="J37" s="107"/>
      <c r="K37" s="108"/>
      <c r="L37" s="109"/>
      <c r="M37" s="110"/>
      <c r="N37" s="107"/>
      <c r="O37" s="111"/>
      <c r="P37" s="111"/>
      <c r="Q37" s="108"/>
      <c r="R37" s="223"/>
      <c r="S37" s="224"/>
      <c r="T37" s="225"/>
      <c r="U37" s="104"/>
      <c r="V37" s="104"/>
      <c r="W37" s="105"/>
    </row>
  </sheetData>
  <mergeCells count="7">
    <mergeCell ref="U1:W1"/>
    <mergeCell ref="R1:T1"/>
    <mergeCell ref="C1:D1"/>
    <mergeCell ref="E1:F1"/>
    <mergeCell ref="G1:H1"/>
    <mergeCell ref="J1:K1"/>
    <mergeCell ref="N1:Q1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3"/>
  <sheetViews>
    <sheetView zoomScaleNormal="100" workbookViewId="0">
      <selection activeCell="I68" sqref="I68"/>
    </sheetView>
  </sheetViews>
  <sheetFormatPr defaultRowHeight="15" x14ac:dyDescent="0.25"/>
  <cols>
    <col min="1" max="1" width="4" style="170"/>
    <col min="2" max="2" width="6.42578125" style="170"/>
    <col min="3" max="3" width="5.85546875" style="170"/>
    <col min="4" max="4" width="6.42578125" style="170"/>
    <col min="5" max="5" width="5.85546875" style="170"/>
    <col min="6" max="6" width="6.42578125" style="170"/>
    <col min="7" max="7" width="5.85546875" style="170"/>
    <col min="8" max="8" width="6.42578125" style="170"/>
    <col min="9" max="9" width="5.85546875" style="170"/>
    <col min="10" max="10" width="6.42578125" style="170"/>
    <col min="11" max="11" width="5.85546875" style="170"/>
    <col min="12" max="12" width="6.42578125" style="170"/>
    <col min="13" max="13" width="5.85546875" style="170"/>
    <col min="14" max="1025" width="11.5703125" style="170"/>
  </cols>
  <sheetData>
    <row r="1" spans="1:13" x14ac:dyDescent="0.25">
      <c r="A1" s="171"/>
      <c r="B1" s="296" t="s">
        <v>1390</v>
      </c>
      <c r="C1" s="296"/>
      <c r="D1" s="296"/>
      <c r="E1" s="296"/>
      <c r="F1" s="296" t="s">
        <v>1383</v>
      </c>
      <c r="G1" s="296"/>
      <c r="H1" s="296"/>
      <c r="I1" s="296"/>
      <c r="J1" s="296" t="s">
        <v>1391</v>
      </c>
      <c r="K1" s="296"/>
      <c r="L1" s="296"/>
      <c r="M1" s="296"/>
    </row>
    <row r="2" spans="1:13" x14ac:dyDescent="0.25">
      <c r="A2" s="172" t="s">
        <v>25</v>
      </c>
      <c r="B2" s="297" t="s">
        <v>1379</v>
      </c>
      <c r="C2" s="297"/>
      <c r="D2" s="298" t="s">
        <v>1380</v>
      </c>
      <c r="E2" s="298"/>
      <c r="F2" s="297" t="s">
        <v>1379</v>
      </c>
      <c r="G2" s="297"/>
      <c r="H2" s="298" t="s">
        <v>1380</v>
      </c>
      <c r="I2" s="298"/>
      <c r="J2" s="297" t="s">
        <v>1379</v>
      </c>
      <c r="K2" s="297"/>
      <c r="L2" s="298" t="s">
        <v>1380</v>
      </c>
      <c r="M2" s="298"/>
    </row>
    <row r="3" spans="1:13" x14ac:dyDescent="0.25">
      <c r="A3" s="173"/>
      <c r="B3" s="160" t="s">
        <v>1101</v>
      </c>
      <c r="C3" s="161" t="s">
        <v>1381</v>
      </c>
      <c r="D3" s="161" t="s">
        <v>1101</v>
      </c>
      <c r="E3" s="162" t="s">
        <v>1381</v>
      </c>
      <c r="F3" s="160" t="s">
        <v>1101</v>
      </c>
      <c r="G3" s="161" t="s">
        <v>1381</v>
      </c>
      <c r="H3" s="161" t="s">
        <v>1101</v>
      </c>
      <c r="I3" s="163" t="s">
        <v>1381</v>
      </c>
      <c r="J3" s="160" t="s">
        <v>1101</v>
      </c>
      <c r="K3" s="161" t="s">
        <v>1381</v>
      </c>
      <c r="L3" s="161" t="s">
        <v>1101</v>
      </c>
      <c r="M3" s="163" t="s">
        <v>1381</v>
      </c>
    </row>
    <row r="4" spans="1:13" x14ac:dyDescent="0.25">
      <c r="A4" s="172">
        <v>0</v>
      </c>
      <c r="B4" s="164" t="s">
        <v>35</v>
      </c>
      <c r="C4" s="174">
        <v>13.7</v>
      </c>
      <c r="D4" s="139" t="s">
        <v>35</v>
      </c>
      <c r="E4" s="175">
        <v>11.2</v>
      </c>
      <c r="F4" s="164" t="s">
        <v>35</v>
      </c>
      <c r="G4" s="159" t="s">
        <v>1392</v>
      </c>
      <c r="H4" s="139" t="s">
        <v>35</v>
      </c>
      <c r="I4" s="176" t="s">
        <v>1393</v>
      </c>
      <c r="J4" s="164" t="s">
        <v>35</v>
      </c>
      <c r="K4" s="139" t="s">
        <v>35</v>
      </c>
      <c r="L4" s="139" t="s">
        <v>35</v>
      </c>
      <c r="M4" s="165" t="s">
        <v>35</v>
      </c>
    </row>
    <row r="5" spans="1:13" x14ac:dyDescent="0.25">
      <c r="A5" s="172">
        <v>1</v>
      </c>
      <c r="B5" s="164" t="s">
        <v>35</v>
      </c>
      <c r="C5" s="174">
        <v>13.8</v>
      </c>
      <c r="D5" s="139" t="s">
        <v>35</v>
      </c>
      <c r="E5" s="175">
        <v>11.3</v>
      </c>
      <c r="F5" s="164" t="s">
        <v>35</v>
      </c>
      <c r="G5" s="176" t="s">
        <v>1394</v>
      </c>
      <c r="H5" s="139" t="s">
        <v>35</v>
      </c>
      <c r="I5" s="176" t="s">
        <v>1395</v>
      </c>
      <c r="J5" s="164" t="s">
        <v>35</v>
      </c>
      <c r="K5" s="139" t="s">
        <v>35</v>
      </c>
      <c r="L5" s="139" t="s">
        <v>35</v>
      </c>
      <c r="M5" s="165" t="s">
        <v>35</v>
      </c>
    </row>
    <row r="6" spans="1:13" x14ac:dyDescent="0.25">
      <c r="A6" s="172">
        <v>2</v>
      </c>
      <c r="B6" s="164" t="s">
        <v>35</v>
      </c>
      <c r="C6" s="174">
        <v>13.9</v>
      </c>
      <c r="D6" s="139" t="s">
        <v>35</v>
      </c>
      <c r="E6" s="175">
        <v>11.4</v>
      </c>
      <c r="F6" s="164" t="s">
        <v>35</v>
      </c>
      <c r="G6" s="176" t="s">
        <v>1396</v>
      </c>
      <c r="H6" s="139" t="s">
        <v>35</v>
      </c>
      <c r="I6" s="176" t="s">
        <v>1397</v>
      </c>
      <c r="J6" s="164" t="s">
        <v>35</v>
      </c>
      <c r="K6" s="139" t="s">
        <v>35</v>
      </c>
      <c r="L6" s="139" t="s">
        <v>35</v>
      </c>
      <c r="M6" s="165" t="s">
        <v>35</v>
      </c>
    </row>
    <row r="7" spans="1:13" x14ac:dyDescent="0.25">
      <c r="A7" s="172">
        <v>3</v>
      </c>
      <c r="B7" s="164" t="s">
        <v>35</v>
      </c>
      <c r="C7" s="174">
        <v>14</v>
      </c>
      <c r="D7" s="139" t="s">
        <v>35</v>
      </c>
      <c r="E7" s="175">
        <v>11.5</v>
      </c>
      <c r="F7" s="164" t="s">
        <v>35</v>
      </c>
      <c r="G7" s="176" t="s">
        <v>1396</v>
      </c>
      <c r="H7" s="139" t="s">
        <v>35</v>
      </c>
      <c r="I7" s="176" t="s">
        <v>1397</v>
      </c>
      <c r="J7" s="164" t="s">
        <v>35</v>
      </c>
      <c r="K7" s="139" t="s">
        <v>35</v>
      </c>
      <c r="L7" s="139" t="s">
        <v>35</v>
      </c>
      <c r="M7" s="165" t="s">
        <v>35</v>
      </c>
    </row>
    <row r="8" spans="1:13" x14ac:dyDescent="0.25">
      <c r="A8" s="172">
        <v>4</v>
      </c>
      <c r="B8" s="164" t="s">
        <v>35</v>
      </c>
      <c r="C8" s="174">
        <v>14.2</v>
      </c>
      <c r="D8" s="139" t="s">
        <v>35</v>
      </c>
      <c r="E8" s="175">
        <v>11.6</v>
      </c>
      <c r="F8" s="164" t="s">
        <v>35</v>
      </c>
      <c r="G8" s="176" t="s">
        <v>1398</v>
      </c>
      <c r="H8" s="139" t="s">
        <v>35</v>
      </c>
      <c r="I8" s="176" t="s">
        <v>1399</v>
      </c>
      <c r="J8" s="164" t="s">
        <v>35</v>
      </c>
      <c r="K8" s="139" t="s">
        <v>35</v>
      </c>
      <c r="L8" s="139" t="s">
        <v>35</v>
      </c>
      <c r="M8" s="165" t="s">
        <v>35</v>
      </c>
    </row>
    <row r="9" spans="1:13" x14ac:dyDescent="0.25">
      <c r="A9" s="172">
        <v>5</v>
      </c>
      <c r="B9" s="164" t="s">
        <v>35</v>
      </c>
      <c r="C9" s="174">
        <v>14.3</v>
      </c>
      <c r="D9" s="139" t="s">
        <v>35</v>
      </c>
      <c r="E9" s="175">
        <v>11.7</v>
      </c>
      <c r="F9" s="164" t="s">
        <v>35</v>
      </c>
      <c r="G9" s="176" t="s">
        <v>1398</v>
      </c>
      <c r="H9" s="139" t="s">
        <v>35</v>
      </c>
      <c r="I9" s="176" t="s">
        <v>1400</v>
      </c>
      <c r="J9" s="164" t="s">
        <v>35</v>
      </c>
      <c r="K9" s="139" t="s">
        <v>35</v>
      </c>
      <c r="L9" s="139" t="s">
        <v>35</v>
      </c>
      <c r="M9" s="165" t="s">
        <v>35</v>
      </c>
    </row>
    <row r="10" spans="1:13" x14ac:dyDescent="0.25">
      <c r="A10" s="172">
        <v>6</v>
      </c>
      <c r="B10" s="164" t="s">
        <v>35</v>
      </c>
      <c r="C10" s="174">
        <v>14.4</v>
      </c>
      <c r="D10" s="139" t="s">
        <v>35</v>
      </c>
      <c r="E10" s="175">
        <v>11.8</v>
      </c>
      <c r="F10" s="164" t="s">
        <v>35</v>
      </c>
      <c r="G10" s="176" t="s">
        <v>1401</v>
      </c>
      <c r="H10" s="139" t="s">
        <v>35</v>
      </c>
      <c r="I10" s="176" t="s">
        <v>1400</v>
      </c>
      <c r="J10" s="164" t="s">
        <v>35</v>
      </c>
      <c r="K10" s="139" t="s">
        <v>35</v>
      </c>
      <c r="L10" s="139" t="s">
        <v>35</v>
      </c>
      <c r="M10" s="165" t="s">
        <v>35</v>
      </c>
    </row>
    <row r="11" spans="1:13" x14ac:dyDescent="0.25">
      <c r="A11" s="172">
        <v>7</v>
      </c>
      <c r="B11" s="164" t="s">
        <v>35</v>
      </c>
      <c r="C11" s="174">
        <v>14.5</v>
      </c>
      <c r="D11" s="139" t="s">
        <v>35</v>
      </c>
      <c r="E11" s="175">
        <v>11.9</v>
      </c>
      <c r="F11" s="164" t="s">
        <v>35</v>
      </c>
      <c r="G11" s="176" t="s">
        <v>1401</v>
      </c>
      <c r="H11" s="139" t="s">
        <v>35</v>
      </c>
      <c r="I11" s="176" t="s">
        <v>1402</v>
      </c>
      <c r="J11" s="164" t="s">
        <v>35</v>
      </c>
      <c r="K11" s="139" t="s">
        <v>35</v>
      </c>
      <c r="L11" s="139" t="s">
        <v>35</v>
      </c>
      <c r="M11" s="165" t="s">
        <v>35</v>
      </c>
    </row>
    <row r="12" spans="1:13" x14ac:dyDescent="0.25">
      <c r="A12" s="172">
        <v>8</v>
      </c>
      <c r="B12" s="164" t="s">
        <v>35</v>
      </c>
      <c r="C12" s="174">
        <v>14.6</v>
      </c>
      <c r="D12" s="139" t="s">
        <v>35</v>
      </c>
      <c r="E12" s="175">
        <v>12</v>
      </c>
      <c r="F12" s="164" t="s">
        <v>35</v>
      </c>
      <c r="G12" s="176" t="s">
        <v>1403</v>
      </c>
      <c r="H12" s="139" t="s">
        <v>35</v>
      </c>
      <c r="I12" s="176" t="s">
        <v>1404</v>
      </c>
      <c r="J12" s="164" t="s">
        <v>35</v>
      </c>
      <c r="K12" s="139" t="s">
        <v>35</v>
      </c>
      <c r="L12" s="139" t="s">
        <v>35</v>
      </c>
      <c r="M12" s="165" t="s">
        <v>35</v>
      </c>
    </row>
    <row r="13" spans="1:13" x14ac:dyDescent="0.25">
      <c r="A13" s="172">
        <v>9</v>
      </c>
      <c r="B13" s="164" t="s">
        <v>35</v>
      </c>
      <c r="C13" s="174">
        <v>14.7</v>
      </c>
      <c r="D13" s="139" t="s">
        <v>35</v>
      </c>
      <c r="E13" s="175">
        <v>12.1</v>
      </c>
      <c r="F13" s="164" t="s">
        <v>35</v>
      </c>
      <c r="G13" s="176" t="s">
        <v>1403</v>
      </c>
      <c r="H13" s="139" t="s">
        <v>35</v>
      </c>
      <c r="I13" s="176" t="s">
        <v>1404</v>
      </c>
      <c r="J13" s="164" t="s">
        <v>35</v>
      </c>
      <c r="K13" s="139" t="s">
        <v>35</v>
      </c>
      <c r="L13" s="139" t="s">
        <v>35</v>
      </c>
      <c r="M13" s="165" t="s">
        <v>35</v>
      </c>
    </row>
    <row r="14" spans="1:13" x14ac:dyDescent="0.25">
      <c r="A14" s="172">
        <v>10</v>
      </c>
      <c r="B14" s="164" t="s">
        <v>35</v>
      </c>
      <c r="C14" s="174">
        <v>14.8</v>
      </c>
      <c r="D14" s="139" t="s">
        <v>35</v>
      </c>
      <c r="E14" s="175">
        <v>12.2</v>
      </c>
      <c r="F14" s="164" t="s">
        <v>35</v>
      </c>
      <c r="G14" s="176" t="s">
        <v>1405</v>
      </c>
      <c r="H14" s="139" t="s">
        <v>35</v>
      </c>
      <c r="I14" s="176" t="s">
        <v>1406</v>
      </c>
      <c r="J14" s="164" t="s">
        <v>35</v>
      </c>
      <c r="K14" s="139" t="s">
        <v>35</v>
      </c>
      <c r="L14" s="139" t="s">
        <v>35</v>
      </c>
      <c r="M14" s="165" t="s">
        <v>35</v>
      </c>
    </row>
    <row r="15" spans="1:13" x14ac:dyDescent="0.25">
      <c r="A15" s="172">
        <v>11</v>
      </c>
      <c r="B15" s="164" t="s">
        <v>35</v>
      </c>
      <c r="C15" s="174">
        <v>14.9</v>
      </c>
      <c r="D15" s="139" t="s">
        <v>35</v>
      </c>
      <c r="E15" s="175">
        <v>12.3</v>
      </c>
      <c r="F15" s="164" t="s">
        <v>35</v>
      </c>
      <c r="G15" s="176" t="s">
        <v>1405</v>
      </c>
      <c r="H15" s="139" t="s">
        <v>35</v>
      </c>
      <c r="I15" s="176" t="s">
        <v>1407</v>
      </c>
      <c r="J15" s="164" t="s">
        <v>35</v>
      </c>
      <c r="K15" s="139" t="s">
        <v>35</v>
      </c>
      <c r="L15" s="139" t="s">
        <v>35</v>
      </c>
      <c r="M15" s="165" t="s">
        <v>35</v>
      </c>
    </row>
    <row r="16" spans="1:13" x14ac:dyDescent="0.25">
      <c r="A16" s="172">
        <v>12</v>
      </c>
      <c r="B16" s="164" t="s">
        <v>35</v>
      </c>
      <c r="C16" s="174">
        <v>15</v>
      </c>
      <c r="D16" s="139" t="s">
        <v>35</v>
      </c>
      <c r="E16" s="175">
        <v>12.4</v>
      </c>
      <c r="F16" s="164" t="s">
        <v>35</v>
      </c>
      <c r="G16" s="176" t="s">
        <v>1408</v>
      </c>
      <c r="H16" s="139" t="s">
        <v>35</v>
      </c>
      <c r="I16" s="176" t="s">
        <v>1407</v>
      </c>
      <c r="J16" s="164" t="s">
        <v>35</v>
      </c>
      <c r="K16" s="139" t="s">
        <v>35</v>
      </c>
      <c r="L16" s="139" t="s">
        <v>35</v>
      </c>
      <c r="M16" s="165" t="s">
        <v>35</v>
      </c>
    </row>
    <row r="17" spans="1:13" x14ac:dyDescent="0.25">
      <c r="A17" s="172">
        <v>13</v>
      </c>
      <c r="B17" s="164" t="s">
        <v>35</v>
      </c>
      <c r="C17" s="174">
        <v>15.1</v>
      </c>
      <c r="D17" s="139" t="s">
        <v>35</v>
      </c>
      <c r="E17" s="175">
        <v>12.5</v>
      </c>
      <c r="F17" s="164" t="s">
        <v>35</v>
      </c>
      <c r="G17" s="176" t="s">
        <v>1408</v>
      </c>
      <c r="H17" s="139" t="s">
        <v>35</v>
      </c>
      <c r="I17" s="176" t="s">
        <v>1409</v>
      </c>
      <c r="J17" s="164" t="s">
        <v>35</v>
      </c>
      <c r="K17" s="139" t="s">
        <v>35</v>
      </c>
      <c r="L17" s="139" t="s">
        <v>35</v>
      </c>
      <c r="M17" s="165" t="s">
        <v>35</v>
      </c>
    </row>
    <row r="18" spans="1:13" x14ac:dyDescent="0.25">
      <c r="A18" s="172">
        <v>14</v>
      </c>
      <c r="B18" s="164" t="s">
        <v>35</v>
      </c>
      <c r="C18" s="174">
        <v>15.2</v>
      </c>
      <c r="D18" s="139" t="s">
        <v>35</v>
      </c>
      <c r="E18" s="175">
        <v>12.7</v>
      </c>
      <c r="F18" s="164" t="s">
        <v>35</v>
      </c>
      <c r="G18" s="176" t="s">
        <v>1410</v>
      </c>
      <c r="H18" s="139" t="s">
        <v>35</v>
      </c>
      <c r="I18" s="177" t="s">
        <v>1411</v>
      </c>
      <c r="J18" s="164" t="s">
        <v>35</v>
      </c>
      <c r="K18" s="139" t="s">
        <v>35</v>
      </c>
      <c r="L18" s="139" t="s">
        <v>35</v>
      </c>
      <c r="M18" s="165" t="s">
        <v>35</v>
      </c>
    </row>
    <row r="19" spans="1:13" x14ac:dyDescent="0.25">
      <c r="A19" s="172">
        <v>15</v>
      </c>
      <c r="B19" s="164" t="s">
        <v>35</v>
      </c>
      <c r="C19" s="174">
        <v>15.3</v>
      </c>
      <c r="D19" s="139" t="s">
        <v>35</v>
      </c>
      <c r="E19" s="175">
        <v>12.8</v>
      </c>
      <c r="F19" s="164" t="s">
        <v>35</v>
      </c>
      <c r="G19" s="176" t="s">
        <v>1410</v>
      </c>
      <c r="H19" s="139" t="s">
        <v>35</v>
      </c>
      <c r="I19" s="177" t="s">
        <v>1411</v>
      </c>
      <c r="J19" s="164" t="s">
        <v>35</v>
      </c>
      <c r="K19" s="139" t="s">
        <v>35</v>
      </c>
      <c r="L19" s="139" t="s">
        <v>35</v>
      </c>
      <c r="M19" s="165" t="s">
        <v>35</v>
      </c>
    </row>
    <row r="20" spans="1:13" x14ac:dyDescent="0.25">
      <c r="A20" s="172">
        <v>16</v>
      </c>
      <c r="B20" s="164" t="s">
        <v>35</v>
      </c>
      <c r="C20" s="174">
        <v>15.5</v>
      </c>
      <c r="D20" s="139" t="s">
        <v>35</v>
      </c>
      <c r="E20" s="175">
        <v>12.9</v>
      </c>
      <c r="F20" s="164" t="s">
        <v>35</v>
      </c>
      <c r="G20" s="176" t="s">
        <v>1412</v>
      </c>
      <c r="H20" s="139" t="s">
        <v>35</v>
      </c>
      <c r="I20" s="177" t="s">
        <v>1413</v>
      </c>
      <c r="J20" s="164" t="s">
        <v>35</v>
      </c>
      <c r="K20" s="139" t="s">
        <v>35</v>
      </c>
      <c r="L20" s="139" t="s">
        <v>35</v>
      </c>
      <c r="M20" s="165" t="s">
        <v>35</v>
      </c>
    </row>
    <row r="21" spans="1:13" x14ac:dyDescent="0.25">
      <c r="A21" s="172">
        <v>17</v>
      </c>
      <c r="B21" s="164" t="s">
        <v>35</v>
      </c>
      <c r="C21" s="174">
        <v>15.6</v>
      </c>
      <c r="D21" s="139" t="s">
        <v>35</v>
      </c>
      <c r="E21" s="175">
        <v>13</v>
      </c>
      <c r="F21" s="164" t="s">
        <v>35</v>
      </c>
      <c r="G21" s="176" t="s">
        <v>1414</v>
      </c>
      <c r="H21" s="139" t="s">
        <v>35</v>
      </c>
      <c r="I21" s="177" t="s">
        <v>1415</v>
      </c>
      <c r="J21" s="164" t="s">
        <v>35</v>
      </c>
      <c r="K21" s="139" t="s">
        <v>35</v>
      </c>
      <c r="L21" s="139" t="s">
        <v>35</v>
      </c>
      <c r="M21" s="165" t="s">
        <v>35</v>
      </c>
    </row>
    <row r="22" spans="1:13" x14ac:dyDescent="0.25">
      <c r="A22" s="172">
        <v>18</v>
      </c>
      <c r="B22" s="178">
        <v>19.399999999999999</v>
      </c>
      <c r="C22" s="174">
        <v>15.7</v>
      </c>
      <c r="D22" s="174">
        <v>16.399999999999999</v>
      </c>
      <c r="E22" s="175">
        <v>13.1</v>
      </c>
      <c r="F22" s="176" t="s">
        <v>1416</v>
      </c>
      <c r="G22" s="176" t="s">
        <v>1414</v>
      </c>
      <c r="H22" s="176" t="s">
        <v>1417</v>
      </c>
      <c r="I22" s="177" t="s">
        <v>1418</v>
      </c>
      <c r="J22" s="164" t="s">
        <v>35</v>
      </c>
      <c r="K22" s="139" t="s">
        <v>35</v>
      </c>
      <c r="L22" s="139" t="s">
        <v>35</v>
      </c>
      <c r="M22" s="165" t="s">
        <v>35</v>
      </c>
    </row>
    <row r="23" spans="1:13" x14ac:dyDescent="0.25">
      <c r="A23" s="172">
        <v>19</v>
      </c>
      <c r="B23" s="178">
        <v>19.5</v>
      </c>
      <c r="C23" s="174">
        <v>15.8</v>
      </c>
      <c r="D23" s="174">
        <v>16.399999999999999</v>
      </c>
      <c r="E23" s="175">
        <v>13.2</v>
      </c>
      <c r="F23" s="176" t="s">
        <v>1419</v>
      </c>
      <c r="G23" s="176" t="s">
        <v>1420</v>
      </c>
      <c r="H23" s="176" t="s">
        <v>1421</v>
      </c>
      <c r="I23" s="177" t="s">
        <v>1418</v>
      </c>
      <c r="J23" s="164" t="s">
        <v>35</v>
      </c>
      <c r="K23" s="139" t="s">
        <v>35</v>
      </c>
      <c r="L23" s="139" t="s">
        <v>35</v>
      </c>
      <c r="M23" s="165" t="s">
        <v>35</v>
      </c>
    </row>
    <row r="24" spans="1:13" x14ac:dyDescent="0.25">
      <c r="A24" s="172">
        <v>20</v>
      </c>
      <c r="B24" s="178">
        <v>19.600000000000001</v>
      </c>
      <c r="C24" s="174">
        <v>15.9</v>
      </c>
      <c r="D24" s="174">
        <v>16.5</v>
      </c>
      <c r="E24" s="175">
        <v>13.3</v>
      </c>
      <c r="F24" s="176" t="s">
        <v>1419</v>
      </c>
      <c r="G24" s="176" t="s">
        <v>1420</v>
      </c>
      <c r="H24" s="176" t="s">
        <v>1422</v>
      </c>
      <c r="I24" s="177" t="s">
        <v>1423</v>
      </c>
      <c r="J24" s="164" t="s">
        <v>35</v>
      </c>
      <c r="K24" s="139" t="s">
        <v>35</v>
      </c>
      <c r="L24" s="139" t="s">
        <v>35</v>
      </c>
      <c r="M24" s="165" t="s">
        <v>35</v>
      </c>
    </row>
    <row r="25" spans="1:13" x14ac:dyDescent="0.25">
      <c r="A25" s="172">
        <v>21</v>
      </c>
      <c r="B25" s="178">
        <v>19.7</v>
      </c>
      <c r="C25" s="174">
        <v>16</v>
      </c>
      <c r="D25" s="174">
        <v>16.600000000000001</v>
      </c>
      <c r="E25" s="175">
        <v>13.5</v>
      </c>
      <c r="F25" s="176" t="s">
        <v>1424</v>
      </c>
      <c r="G25" s="176" t="s">
        <v>1425</v>
      </c>
      <c r="H25" s="176" t="s">
        <v>1426</v>
      </c>
      <c r="I25" s="177" t="s">
        <v>1427</v>
      </c>
      <c r="J25" s="164" t="s">
        <v>35</v>
      </c>
      <c r="K25" s="139" t="s">
        <v>35</v>
      </c>
      <c r="L25" s="139" t="s">
        <v>35</v>
      </c>
      <c r="M25" s="165" t="s">
        <v>35</v>
      </c>
    </row>
    <row r="26" spans="1:13" x14ac:dyDescent="0.25">
      <c r="A26" s="172">
        <v>22</v>
      </c>
      <c r="B26" s="178">
        <v>19.8</v>
      </c>
      <c r="C26" s="174">
        <v>16.2</v>
      </c>
      <c r="D26" s="174">
        <v>16.7</v>
      </c>
      <c r="E26" s="175">
        <v>13.6</v>
      </c>
      <c r="F26" s="176" t="s">
        <v>1428</v>
      </c>
      <c r="G26" s="176" t="s">
        <v>1425</v>
      </c>
      <c r="H26" s="176" t="s">
        <v>1429</v>
      </c>
      <c r="I26" s="177" t="s">
        <v>1427</v>
      </c>
      <c r="J26" s="164" t="s">
        <v>35</v>
      </c>
      <c r="K26" s="139" t="s">
        <v>35</v>
      </c>
      <c r="L26" s="139" t="s">
        <v>35</v>
      </c>
      <c r="M26" s="165" t="s">
        <v>35</v>
      </c>
    </row>
    <row r="27" spans="1:13" x14ac:dyDescent="0.25">
      <c r="A27" s="172">
        <v>23</v>
      </c>
      <c r="B27" s="178">
        <v>20</v>
      </c>
      <c r="C27" s="174">
        <v>16.3</v>
      </c>
      <c r="D27" s="174">
        <v>16.8</v>
      </c>
      <c r="E27" s="175">
        <v>13.7</v>
      </c>
      <c r="F27" s="176" t="s">
        <v>1428</v>
      </c>
      <c r="G27" s="176" t="s">
        <v>1417</v>
      </c>
      <c r="H27" s="176" t="s">
        <v>1430</v>
      </c>
      <c r="I27" s="177" t="s">
        <v>1431</v>
      </c>
      <c r="J27" s="164" t="s">
        <v>35</v>
      </c>
      <c r="K27" s="139" t="s">
        <v>35</v>
      </c>
      <c r="L27" s="139" t="s">
        <v>35</v>
      </c>
      <c r="M27" s="165" t="s">
        <v>35</v>
      </c>
    </row>
    <row r="28" spans="1:13" x14ac:dyDescent="0.25">
      <c r="A28" s="172">
        <v>24</v>
      </c>
      <c r="B28" s="178">
        <v>20.100000000000001</v>
      </c>
      <c r="C28" s="174">
        <v>16.399999999999999</v>
      </c>
      <c r="D28" s="174">
        <v>16.8</v>
      </c>
      <c r="E28" s="175">
        <v>13.8</v>
      </c>
      <c r="F28" s="176" t="s">
        <v>1432</v>
      </c>
      <c r="G28" s="176" t="s">
        <v>1417</v>
      </c>
      <c r="H28" s="176" t="s">
        <v>1433</v>
      </c>
      <c r="I28" s="177" t="s">
        <v>1434</v>
      </c>
      <c r="J28" s="164" t="s">
        <v>35</v>
      </c>
      <c r="K28" s="139" t="s">
        <v>35</v>
      </c>
      <c r="L28" s="139" t="s">
        <v>35</v>
      </c>
      <c r="M28" s="165" t="s">
        <v>35</v>
      </c>
    </row>
    <row r="29" spans="1:13" x14ac:dyDescent="0.25">
      <c r="A29" s="172">
        <v>25</v>
      </c>
      <c r="B29" s="178">
        <v>20.2</v>
      </c>
      <c r="C29" s="174">
        <v>16.5</v>
      </c>
      <c r="D29" s="174">
        <v>16.899999999999999</v>
      </c>
      <c r="E29" s="175">
        <v>13.9</v>
      </c>
      <c r="F29" s="176" t="s">
        <v>1435</v>
      </c>
      <c r="G29" s="176" t="s">
        <v>1421</v>
      </c>
      <c r="H29" s="176" t="s">
        <v>1436</v>
      </c>
      <c r="I29" s="177" t="s">
        <v>1437</v>
      </c>
      <c r="J29" s="164" t="s">
        <v>35</v>
      </c>
      <c r="K29" s="139" t="s">
        <v>35</v>
      </c>
      <c r="L29" s="139" t="s">
        <v>35</v>
      </c>
      <c r="M29" s="165" t="s">
        <v>35</v>
      </c>
    </row>
    <row r="30" spans="1:13" x14ac:dyDescent="0.25">
      <c r="A30" s="172">
        <v>26</v>
      </c>
      <c r="B30" s="178">
        <v>20.399999999999999</v>
      </c>
      <c r="C30" s="174">
        <v>16.600000000000001</v>
      </c>
      <c r="D30" s="174">
        <v>17.100000000000001</v>
      </c>
      <c r="E30" s="175">
        <v>14</v>
      </c>
      <c r="F30" s="176" t="s">
        <v>1435</v>
      </c>
      <c r="G30" s="176" t="s">
        <v>1438</v>
      </c>
      <c r="H30" s="176" t="s">
        <v>1436</v>
      </c>
      <c r="I30" s="177" t="s">
        <v>1437</v>
      </c>
      <c r="J30" s="164" t="s">
        <v>35</v>
      </c>
      <c r="K30" s="139" t="s">
        <v>35</v>
      </c>
      <c r="L30" s="139" t="s">
        <v>35</v>
      </c>
      <c r="M30" s="165" t="s">
        <v>35</v>
      </c>
    </row>
    <row r="31" spans="1:13" x14ac:dyDescent="0.25">
      <c r="A31" s="172">
        <v>27</v>
      </c>
      <c r="B31" s="178">
        <v>20.6</v>
      </c>
      <c r="C31" s="174">
        <v>16.8</v>
      </c>
      <c r="D31" s="174">
        <v>17.3</v>
      </c>
      <c r="E31" s="175">
        <v>14.2</v>
      </c>
      <c r="F31" s="176" t="s">
        <v>1439</v>
      </c>
      <c r="G31" s="176" t="s">
        <v>1438</v>
      </c>
      <c r="H31" s="176" t="s">
        <v>1440</v>
      </c>
      <c r="I31" s="177" t="s">
        <v>1437</v>
      </c>
      <c r="J31" s="164" t="s">
        <v>35</v>
      </c>
      <c r="K31" s="139" t="s">
        <v>35</v>
      </c>
      <c r="L31" s="139" t="s">
        <v>35</v>
      </c>
      <c r="M31" s="165" t="s">
        <v>35</v>
      </c>
    </row>
    <row r="32" spans="1:13" x14ac:dyDescent="0.25">
      <c r="A32" s="172">
        <v>28</v>
      </c>
      <c r="B32" s="178">
        <v>20.8</v>
      </c>
      <c r="C32" s="174">
        <v>16.899999999999999</v>
      </c>
      <c r="D32" s="174">
        <v>17.5</v>
      </c>
      <c r="E32" s="175">
        <v>14.3</v>
      </c>
      <c r="F32" s="176" t="s">
        <v>1441</v>
      </c>
      <c r="G32" s="176" t="s">
        <v>1422</v>
      </c>
      <c r="H32" s="176" t="s">
        <v>1442</v>
      </c>
      <c r="I32" s="177" t="s">
        <v>1437</v>
      </c>
      <c r="J32" s="164" t="s">
        <v>35</v>
      </c>
      <c r="K32" s="139" t="s">
        <v>35</v>
      </c>
      <c r="L32" s="139" t="s">
        <v>35</v>
      </c>
      <c r="M32" s="165" t="s">
        <v>35</v>
      </c>
    </row>
    <row r="33" spans="1:13" x14ac:dyDescent="0.25">
      <c r="A33" s="172">
        <v>29</v>
      </c>
      <c r="B33" s="178">
        <v>21.1</v>
      </c>
      <c r="C33" s="174">
        <v>17</v>
      </c>
      <c r="D33" s="174">
        <v>17.7</v>
      </c>
      <c r="E33" s="175">
        <v>14.4</v>
      </c>
      <c r="F33" s="176" t="s">
        <v>1443</v>
      </c>
      <c r="G33" s="176" t="s">
        <v>1422</v>
      </c>
      <c r="H33" s="176" t="s">
        <v>1442</v>
      </c>
      <c r="I33" s="177" t="s">
        <v>1444</v>
      </c>
      <c r="J33" s="164" t="s">
        <v>35</v>
      </c>
      <c r="K33" s="139" t="s">
        <v>35</v>
      </c>
      <c r="L33" s="139" t="s">
        <v>35</v>
      </c>
      <c r="M33" s="165" t="s">
        <v>35</v>
      </c>
    </row>
    <row r="34" spans="1:13" x14ac:dyDescent="0.25">
      <c r="A34" s="172">
        <v>30</v>
      </c>
      <c r="B34" s="178">
        <v>21.3</v>
      </c>
      <c r="C34" s="174">
        <v>17.100000000000001</v>
      </c>
      <c r="D34" s="174">
        <v>17.899999999999999</v>
      </c>
      <c r="E34" s="175">
        <v>14.5</v>
      </c>
      <c r="F34" s="176" t="s">
        <v>1445</v>
      </c>
      <c r="G34" s="176" t="s">
        <v>1426</v>
      </c>
      <c r="H34" s="176" t="s">
        <v>1446</v>
      </c>
      <c r="I34" s="177" t="s">
        <v>1447</v>
      </c>
      <c r="J34" s="164" t="s">
        <v>35</v>
      </c>
      <c r="K34" s="139" t="s">
        <v>35</v>
      </c>
      <c r="L34" s="139" t="s">
        <v>35</v>
      </c>
      <c r="M34" s="165" t="s">
        <v>35</v>
      </c>
    </row>
    <row r="35" spans="1:13" x14ac:dyDescent="0.25">
      <c r="A35" s="172">
        <v>31</v>
      </c>
      <c r="B35" s="178">
        <v>21.9</v>
      </c>
      <c r="C35" s="174">
        <v>17.600000000000001</v>
      </c>
      <c r="D35" s="174">
        <v>18.399999999999999</v>
      </c>
      <c r="E35" s="175">
        <v>14.9</v>
      </c>
      <c r="F35" s="176" t="s">
        <v>1448</v>
      </c>
      <c r="G35" s="176" t="s">
        <v>1436</v>
      </c>
      <c r="H35" s="176" t="s">
        <v>1449</v>
      </c>
      <c r="I35" s="177" t="s">
        <v>1450</v>
      </c>
      <c r="J35" s="164" t="s">
        <v>35</v>
      </c>
      <c r="K35" s="139" t="s">
        <v>35</v>
      </c>
      <c r="L35" s="139" t="s">
        <v>35</v>
      </c>
      <c r="M35" s="165" t="s">
        <v>35</v>
      </c>
    </row>
    <row r="36" spans="1:13" x14ac:dyDescent="0.25">
      <c r="A36" s="172">
        <v>32</v>
      </c>
      <c r="B36" s="178">
        <v>22.6</v>
      </c>
      <c r="C36" s="174">
        <v>18.100000000000001</v>
      </c>
      <c r="D36" s="174">
        <v>18.899999999999999</v>
      </c>
      <c r="E36" s="175">
        <v>15.3</v>
      </c>
      <c r="F36" s="176" t="s">
        <v>1451</v>
      </c>
      <c r="G36" s="176" t="s">
        <v>1452</v>
      </c>
      <c r="H36" s="176" t="s">
        <v>1453</v>
      </c>
      <c r="I36" s="177" t="s">
        <v>1454</v>
      </c>
      <c r="J36" s="164" t="s">
        <v>35</v>
      </c>
      <c r="K36" s="139" t="s">
        <v>35</v>
      </c>
      <c r="L36" s="139" t="s">
        <v>35</v>
      </c>
      <c r="M36" s="165" t="s">
        <v>35</v>
      </c>
    </row>
    <row r="37" spans="1:13" x14ac:dyDescent="0.25">
      <c r="A37" s="172">
        <v>33</v>
      </c>
      <c r="B37" s="178">
        <v>23.2</v>
      </c>
      <c r="C37" s="174">
        <v>18.600000000000001</v>
      </c>
      <c r="D37" s="174">
        <v>19.399999999999999</v>
      </c>
      <c r="E37" s="175">
        <v>15.6</v>
      </c>
      <c r="F37" s="176" t="s">
        <v>1455</v>
      </c>
      <c r="G37" s="176" t="s">
        <v>1456</v>
      </c>
      <c r="H37" s="176" t="s">
        <v>1457</v>
      </c>
      <c r="I37" s="177" t="s">
        <v>1394</v>
      </c>
      <c r="J37" s="164" t="s">
        <v>35</v>
      </c>
      <c r="K37" s="139" t="s">
        <v>35</v>
      </c>
      <c r="L37" s="139" t="s">
        <v>35</v>
      </c>
      <c r="M37" s="165" t="s">
        <v>35</v>
      </c>
    </row>
    <row r="38" spans="1:13" x14ac:dyDescent="0.25">
      <c r="A38" s="172">
        <v>34</v>
      </c>
      <c r="B38" s="178">
        <v>23.9</v>
      </c>
      <c r="C38" s="174">
        <v>19.2</v>
      </c>
      <c r="D38" s="174">
        <v>20</v>
      </c>
      <c r="E38" s="175">
        <v>16</v>
      </c>
      <c r="F38" s="176" t="s">
        <v>1458</v>
      </c>
      <c r="G38" s="176" t="s">
        <v>1459</v>
      </c>
      <c r="H38" s="176" t="s">
        <v>1460</v>
      </c>
      <c r="I38" s="177" t="s">
        <v>1403</v>
      </c>
      <c r="J38" s="164" t="s">
        <v>35</v>
      </c>
      <c r="K38" s="139" t="s">
        <v>35</v>
      </c>
      <c r="L38" s="139" t="s">
        <v>35</v>
      </c>
      <c r="M38" s="165" t="s">
        <v>35</v>
      </c>
    </row>
    <row r="39" spans="1:13" x14ac:dyDescent="0.25">
      <c r="A39" s="172">
        <v>35</v>
      </c>
      <c r="B39" s="178">
        <v>24.6</v>
      </c>
      <c r="C39" s="174">
        <v>19.7</v>
      </c>
      <c r="D39" s="174">
        <v>20.5</v>
      </c>
      <c r="E39" s="175">
        <v>16.399999999999999</v>
      </c>
      <c r="F39" s="176" t="s">
        <v>1461</v>
      </c>
      <c r="G39" s="176" t="s">
        <v>1462</v>
      </c>
      <c r="H39" s="176" t="s">
        <v>1463</v>
      </c>
      <c r="I39" s="177" t="s">
        <v>1412</v>
      </c>
      <c r="J39" s="164" t="s">
        <v>35</v>
      </c>
      <c r="K39" s="139" t="s">
        <v>35</v>
      </c>
      <c r="L39" s="139" t="s">
        <v>35</v>
      </c>
      <c r="M39" s="165" t="s">
        <v>35</v>
      </c>
    </row>
    <row r="40" spans="1:13" x14ac:dyDescent="0.25">
      <c r="A40" s="172">
        <v>36</v>
      </c>
      <c r="B40" s="178">
        <v>25.5</v>
      </c>
      <c r="C40" s="174">
        <v>20.3</v>
      </c>
      <c r="D40" s="174">
        <v>21.2</v>
      </c>
      <c r="E40" s="175">
        <v>16.899999999999999</v>
      </c>
      <c r="F40" s="176" t="s">
        <v>1464</v>
      </c>
      <c r="G40" s="176" t="s">
        <v>1465</v>
      </c>
      <c r="H40" s="176" t="s">
        <v>1441</v>
      </c>
      <c r="I40" s="177" t="s">
        <v>1421</v>
      </c>
      <c r="J40" s="164" t="s">
        <v>35</v>
      </c>
      <c r="K40" s="139" t="s">
        <v>35</v>
      </c>
      <c r="L40" s="139" t="s">
        <v>35</v>
      </c>
      <c r="M40" s="165" t="s">
        <v>35</v>
      </c>
    </row>
    <row r="41" spans="1:13" x14ac:dyDescent="0.25">
      <c r="A41" s="172">
        <v>37</v>
      </c>
      <c r="B41" s="178">
        <v>26.5</v>
      </c>
      <c r="C41" s="174">
        <v>20.8</v>
      </c>
      <c r="D41" s="174">
        <v>22</v>
      </c>
      <c r="E41" s="175">
        <v>17.399999999999999</v>
      </c>
      <c r="F41" s="176" t="s">
        <v>1466</v>
      </c>
      <c r="G41" s="176" t="s">
        <v>1424</v>
      </c>
      <c r="H41" s="176" t="s">
        <v>1467</v>
      </c>
      <c r="I41" s="177" t="s">
        <v>1430</v>
      </c>
      <c r="J41" s="164" t="s">
        <v>35</v>
      </c>
      <c r="K41" s="139" t="s">
        <v>35</v>
      </c>
      <c r="L41" s="139" t="s">
        <v>35</v>
      </c>
      <c r="M41" s="165" t="s">
        <v>35</v>
      </c>
    </row>
    <row r="42" spans="1:13" x14ac:dyDescent="0.25">
      <c r="A42" s="172">
        <v>38</v>
      </c>
      <c r="B42" s="178">
        <v>27.5</v>
      </c>
      <c r="C42" s="174">
        <v>21.4</v>
      </c>
      <c r="D42" s="174">
        <v>22.7</v>
      </c>
      <c r="E42" s="175">
        <v>17.899999999999999</v>
      </c>
      <c r="F42" s="176" t="s">
        <v>1468</v>
      </c>
      <c r="G42" s="176" t="s">
        <v>1445</v>
      </c>
      <c r="H42" s="176" t="s">
        <v>1469</v>
      </c>
      <c r="I42" s="177" t="s">
        <v>1442</v>
      </c>
      <c r="J42" s="164" t="s">
        <v>35</v>
      </c>
      <c r="K42" s="139" t="s">
        <v>35</v>
      </c>
      <c r="L42" s="139" t="s">
        <v>35</v>
      </c>
      <c r="M42" s="165" t="s">
        <v>35</v>
      </c>
    </row>
    <row r="43" spans="1:13" x14ac:dyDescent="0.25">
      <c r="A43" s="172">
        <v>39</v>
      </c>
      <c r="B43" s="178">
        <v>28.5</v>
      </c>
      <c r="C43" s="174">
        <v>22.1</v>
      </c>
      <c r="D43" s="174">
        <v>23.5</v>
      </c>
      <c r="E43" s="175">
        <v>18.5</v>
      </c>
      <c r="F43" s="176" t="s">
        <v>1470</v>
      </c>
      <c r="G43" s="176" t="s">
        <v>1448</v>
      </c>
      <c r="H43" s="176" t="s">
        <v>1471</v>
      </c>
      <c r="I43" s="177" t="s">
        <v>1449</v>
      </c>
      <c r="J43" s="164" t="s">
        <v>35</v>
      </c>
      <c r="K43" s="139" t="s">
        <v>35</v>
      </c>
      <c r="L43" s="139" t="s">
        <v>35</v>
      </c>
      <c r="M43" s="165" t="s">
        <v>35</v>
      </c>
    </row>
    <row r="44" spans="1:13" x14ac:dyDescent="0.25">
      <c r="A44" s="172">
        <v>40</v>
      </c>
      <c r="B44" s="178">
        <v>29.6</v>
      </c>
      <c r="C44" s="179">
        <v>22.7</v>
      </c>
      <c r="D44" s="174">
        <v>24.4</v>
      </c>
      <c r="E44" s="175">
        <v>19</v>
      </c>
      <c r="F44" s="176" t="s">
        <v>1472</v>
      </c>
      <c r="G44" s="176" t="s">
        <v>1469</v>
      </c>
      <c r="H44" s="176" t="s">
        <v>1473</v>
      </c>
      <c r="I44" s="177" t="s">
        <v>1474</v>
      </c>
      <c r="J44" s="159">
        <v>46.71</v>
      </c>
      <c r="K44" s="159">
        <v>46.71</v>
      </c>
      <c r="L44" s="159">
        <v>38.75</v>
      </c>
      <c r="M44" s="166">
        <v>38.75</v>
      </c>
    </row>
    <row r="45" spans="1:13" x14ac:dyDescent="0.25">
      <c r="A45" s="172">
        <v>41</v>
      </c>
      <c r="B45" s="178">
        <v>31.1</v>
      </c>
      <c r="C45" s="179">
        <v>23.7</v>
      </c>
      <c r="D45" s="174">
        <v>25.5</v>
      </c>
      <c r="E45" s="175">
        <v>19.8</v>
      </c>
      <c r="F45" s="176" t="s">
        <v>1475</v>
      </c>
      <c r="G45" s="176" t="s">
        <v>1476</v>
      </c>
      <c r="H45" s="176" t="s">
        <v>1477</v>
      </c>
      <c r="I45" s="177" t="s">
        <v>1478</v>
      </c>
      <c r="J45" s="159">
        <v>48.22</v>
      </c>
      <c r="K45" s="159">
        <v>48.22</v>
      </c>
      <c r="L45" s="159">
        <v>39.909999999999997</v>
      </c>
      <c r="M45" s="166">
        <v>39.909999999999997</v>
      </c>
    </row>
    <row r="46" spans="1:13" x14ac:dyDescent="0.25">
      <c r="A46" s="172">
        <v>42</v>
      </c>
      <c r="B46" s="178">
        <v>32.6</v>
      </c>
      <c r="C46" s="179">
        <v>24.8</v>
      </c>
      <c r="D46" s="174">
        <v>26.7</v>
      </c>
      <c r="E46" s="175">
        <v>20.6</v>
      </c>
      <c r="F46" s="176" t="s">
        <v>1479</v>
      </c>
      <c r="G46" s="176" t="s">
        <v>1480</v>
      </c>
      <c r="H46" s="176" t="s">
        <v>1481</v>
      </c>
      <c r="I46" s="177" t="s">
        <v>1416</v>
      </c>
      <c r="J46" s="159">
        <v>49.83</v>
      </c>
      <c r="K46" s="159">
        <v>49.83</v>
      </c>
      <c r="L46" s="159">
        <v>41.13</v>
      </c>
      <c r="M46" s="166">
        <v>41.13</v>
      </c>
    </row>
    <row r="47" spans="1:13" x14ac:dyDescent="0.25">
      <c r="A47" s="172">
        <v>43</v>
      </c>
      <c r="B47" s="178">
        <v>34.299999999999997</v>
      </c>
      <c r="C47" s="179">
        <v>25.9</v>
      </c>
      <c r="D47" s="174">
        <v>28</v>
      </c>
      <c r="E47" s="175">
        <v>21.5</v>
      </c>
      <c r="F47" s="176" t="s">
        <v>1482</v>
      </c>
      <c r="G47" s="176" t="s">
        <v>1483</v>
      </c>
      <c r="H47" s="176" t="s">
        <v>1470</v>
      </c>
      <c r="I47" s="177" t="s">
        <v>1484</v>
      </c>
      <c r="J47" s="159">
        <v>51.53</v>
      </c>
      <c r="K47" s="159">
        <v>51.53</v>
      </c>
      <c r="L47" s="159">
        <v>42.42</v>
      </c>
      <c r="M47" s="166">
        <v>42.42</v>
      </c>
    </row>
    <row r="48" spans="1:13" x14ac:dyDescent="0.25">
      <c r="A48" s="172">
        <v>44</v>
      </c>
      <c r="B48" s="178">
        <v>36.1</v>
      </c>
      <c r="C48" s="179">
        <v>27</v>
      </c>
      <c r="D48" s="174">
        <v>29.4</v>
      </c>
      <c r="E48" s="175">
        <v>22.4</v>
      </c>
      <c r="F48" s="176" t="s">
        <v>1485</v>
      </c>
      <c r="G48" s="176" t="s">
        <v>1486</v>
      </c>
      <c r="H48" s="176" t="s">
        <v>1487</v>
      </c>
      <c r="I48" s="177" t="s">
        <v>1488</v>
      </c>
      <c r="J48" s="159">
        <v>53.34</v>
      </c>
      <c r="K48" s="159">
        <v>53.34</v>
      </c>
      <c r="L48" s="159">
        <v>43.78</v>
      </c>
      <c r="M48" s="166">
        <v>43.78</v>
      </c>
    </row>
    <row r="49" spans="1:13" x14ac:dyDescent="0.25">
      <c r="A49" s="172">
        <v>45</v>
      </c>
      <c r="B49" s="178">
        <v>37.9</v>
      </c>
      <c r="C49" s="179">
        <v>28.3</v>
      </c>
      <c r="D49" s="174">
        <v>30.7</v>
      </c>
      <c r="E49" s="175">
        <v>23.4</v>
      </c>
      <c r="F49" s="176" t="s">
        <v>1489</v>
      </c>
      <c r="G49" s="176" t="s">
        <v>1490</v>
      </c>
      <c r="H49" s="176" t="s">
        <v>1491</v>
      </c>
      <c r="I49" s="177" t="s">
        <v>1471</v>
      </c>
      <c r="J49" s="159">
        <v>55.25</v>
      </c>
      <c r="K49" s="159">
        <v>55.25</v>
      </c>
      <c r="L49" s="159">
        <v>45.23</v>
      </c>
      <c r="M49" s="166">
        <v>45.23</v>
      </c>
    </row>
    <row r="50" spans="1:13" x14ac:dyDescent="0.25">
      <c r="A50" s="172">
        <v>46</v>
      </c>
      <c r="B50" s="178">
        <v>39.299999999999997</v>
      </c>
      <c r="C50" s="179">
        <v>29.2</v>
      </c>
      <c r="D50" s="174">
        <v>31.8</v>
      </c>
      <c r="E50" s="175">
        <v>24.1</v>
      </c>
      <c r="F50" s="176" t="s">
        <v>1492</v>
      </c>
      <c r="G50" s="176" t="s">
        <v>1493</v>
      </c>
      <c r="H50" s="176" t="s">
        <v>1494</v>
      </c>
      <c r="I50" s="177" t="s">
        <v>1495</v>
      </c>
      <c r="J50" s="159">
        <v>57.36</v>
      </c>
      <c r="K50" s="159">
        <v>57.36</v>
      </c>
      <c r="L50" s="159">
        <v>46.87</v>
      </c>
      <c r="M50" s="166">
        <v>46.87</v>
      </c>
    </row>
    <row r="51" spans="1:13" x14ac:dyDescent="0.25">
      <c r="A51" s="172">
        <v>47</v>
      </c>
      <c r="B51" s="178">
        <v>40.799999999999997</v>
      </c>
      <c r="C51" s="179">
        <v>30.3</v>
      </c>
      <c r="D51" s="174">
        <v>32.799999999999997</v>
      </c>
      <c r="E51" s="175">
        <v>24.9</v>
      </c>
      <c r="F51" s="176" t="s">
        <v>1496</v>
      </c>
      <c r="G51" s="176" t="s">
        <v>1497</v>
      </c>
      <c r="H51" s="176" t="s">
        <v>1498</v>
      </c>
      <c r="I51" s="177" t="s">
        <v>1499</v>
      </c>
      <c r="J51" s="159">
        <v>59.56</v>
      </c>
      <c r="K51" s="159">
        <v>59.56</v>
      </c>
      <c r="L51" s="159">
        <v>48.58</v>
      </c>
      <c r="M51" s="166">
        <v>48.58</v>
      </c>
    </row>
    <row r="52" spans="1:13" x14ac:dyDescent="0.25">
      <c r="A52" s="172">
        <v>48</v>
      </c>
      <c r="B52" s="178">
        <v>42.4</v>
      </c>
      <c r="C52" s="179">
        <v>31.3</v>
      </c>
      <c r="D52" s="174">
        <v>33.9</v>
      </c>
      <c r="E52" s="175">
        <v>25.8</v>
      </c>
      <c r="F52" s="176" t="s">
        <v>1500</v>
      </c>
      <c r="G52" s="176" t="s">
        <v>1501</v>
      </c>
      <c r="H52" s="176" t="s">
        <v>1502</v>
      </c>
      <c r="I52" s="177" t="s">
        <v>1483</v>
      </c>
      <c r="J52" s="159">
        <v>61.84</v>
      </c>
      <c r="K52" s="159">
        <v>61.84</v>
      </c>
      <c r="L52" s="159">
        <v>50.34</v>
      </c>
      <c r="M52" s="166">
        <v>50.34</v>
      </c>
    </row>
    <row r="53" spans="1:13" x14ac:dyDescent="0.25">
      <c r="A53" s="172">
        <v>49</v>
      </c>
      <c r="B53" s="178">
        <v>44</v>
      </c>
      <c r="C53" s="179">
        <v>32.4</v>
      </c>
      <c r="D53" s="174">
        <v>35.1</v>
      </c>
      <c r="E53" s="175">
        <v>26.6</v>
      </c>
      <c r="F53" s="176" t="s">
        <v>1503</v>
      </c>
      <c r="G53" s="176" t="s">
        <v>1504</v>
      </c>
      <c r="H53" s="176" t="s">
        <v>1505</v>
      </c>
      <c r="I53" s="177" t="s">
        <v>1481</v>
      </c>
      <c r="J53" s="159">
        <v>64.19</v>
      </c>
      <c r="K53" s="159">
        <v>64.19</v>
      </c>
      <c r="L53" s="159">
        <v>52.14</v>
      </c>
      <c r="M53" s="166">
        <v>52.14</v>
      </c>
    </row>
    <row r="54" spans="1:13" x14ac:dyDescent="0.25">
      <c r="A54" s="172">
        <v>50</v>
      </c>
      <c r="B54" s="178">
        <v>45.7</v>
      </c>
      <c r="C54" s="179">
        <v>33.5</v>
      </c>
      <c r="D54" s="174">
        <v>36.200000000000003</v>
      </c>
      <c r="E54" s="175">
        <v>27.5</v>
      </c>
      <c r="F54" s="176" t="s">
        <v>1506</v>
      </c>
      <c r="G54" s="176" t="s">
        <v>1507</v>
      </c>
      <c r="H54" s="176" t="s">
        <v>1508</v>
      </c>
      <c r="I54" s="177" t="s">
        <v>1509</v>
      </c>
      <c r="J54" s="159">
        <v>66.569999999999993</v>
      </c>
      <c r="K54" s="159">
        <v>66.569999999999993</v>
      </c>
      <c r="L54" s="159">
        <v>53.96</v>
      </c>
      <c r="M54" s="166">
        <v>53.96</v>
      </c>
    </row>
    <row r="55" spans="1:13" x14ac:dyDescent="0.25">
      <c r="A55" s="172">
        <v>51</v>
      </c>
      <c r="B55" s="178">
        <v>47.8</v>
      </c>
      <c r="C55" s="179">
        <v>35</v>
      </c>
      <c r="D55" s="174">
        <v>37.799999999999997</v>
      </c>
      <c r="E55" s="175">
        <v>28.6</v>
      </c>
      <c r="F55" s="176" t="s">
        <v>1510</v>
      </c>
      <c r="G55" s="176" t="s">
        <v>1511</v>
      </c>
      <c r="H55" s="176" t="s">
        <v>1512</v>
      </c>
      <c r="I55" s="177" t="s">
        <v>1513</v>
      </c>
      <c r="J55" s="159">
        <v>68.81</v>
      </c>
      <c r="K55" s="159">
        <v>68.81</v>
      </c>
      <c r="L55" s="159">
        <v>55.62</v>
      </c>
      <c r="M55" s="166">
        <v>55.62</v>
      </c>
    </row>
    <row r="56" spans="1:13" x14ac:dyDescent="0.25">
      <c r="A56" s="172">
        <v>52</v>
      </c>
      <c r="B56" s="178">
        <v>50</v>
      </c>
      <c r="C56" s="179">
        <v>36.5</v>
      </c>
      <c r="D56" s="174">
        <v>39.4</v>
      </c>
      <c r="E56" s="175">
        <v>29.8</v>
      </c>
      <c r="F56" s="176" t="s">
        <v>1514</v>
      </c>
      <c r="G56" s="176" t="s">
        <v>1515</v>
      </c>
      <c r="H56" s="176" t="s">
        <v>1516</v>
      </c>
      <c r="I56" s="177" t="s">
        <v>1517</v>
      </c>
      <c r="J56" s="159">
        <v>71.099999999999994</v>
      </c>
      <c r="K56" s="159">
        <v>71.099999999999994</v>
      </c>
      <c r="L56" s="159">
        <v>57.3</v>
      </c>
      <c r="M56" s="166">
        <v>57.3</v>
      </c>
    </row>
    <row r="57" spans="1:13" x14ac:dyDescent="0.25">
      <c r="A57" s="172">
        <v>53</v>
      </c>
      <c r="B57" s="178">
        <v>52.3</v>
      </c>
      <c r="C57" s="179">
        <v>38.200000000000003</v>
      </c>
      <c r="D57" s="174">
        <v>41.1</v>
      </c>
      <c r="E57" s="175">
        <v>31</v>
      </c>
      <c r="F57" s="176" t="s">
        <v>1518</v>
      </c>
      <c r="G57" s="176" t="s">
        <v>1519</v>
      </c>
      <c r="H57" s="176" t="s">
        <v>1520</v>
      </c>
      <c r="I57" s="177" t="s">
        <v>1521</v>
      </c>
      <c r="J57" s="159">
        <v>73.47</v>
      </c>
      <c r="K57" s="159">
        <v>73.47</v>
      </c>
      <c r="L57" s="159">
        <v>59.03</v>
      </c>
      <c r="M57" s="166">
        <v>59.03</v>
      </c>
    </row>
    <row r="58" spans="1:13" x14ac:dyDescent="0.25">
      <c r="A58" s="172">
        <v>54</v>
      </c>
      <c r="B58" s="178">
        <v>54.8</v>
      </c>
      <c r="C58" s="179">
        <v>39.799999999999997</v>
      </c>
      <c r="D58" s="174">
        <v>42.8</v>
      </c>
      <c r="E58" s="175">
        <v>32.299999999999997</v>
      </c>
      <c r="F58" s="176" t="s">
        <v>1522</v>
      </c>
      <c r="G58" s="176" t="s">
        <v>1523</v>
      </c>
      <c r="H58" s="176" t="s">
        <v>1524</v>
      </c>
      <c r="I58" s="177" t="s">
        <v>1525</v>
      </c>
      <c r="J58" s="159">
        <v>75.94</v>
      </c>
      <c r="K58" s="159">
        <v>75.94</v>
      </c>
      <c r="L58" s="159">
        <v>60.83</v>
      </c>
      <c r="M58" s="166">
        <v>60.83</v>
      </c>
    </row>
    <row r="59" spans="1:13" x14ac:dyDescent="0.25">
      <c r="A59" s="172">
        <v>55</v>
      </c>
      <c r="B59" s="178">
        <v>57.3</v>
      </c>
      <c r="C59" s="179">
        <v>41.6</v>
      </c>
      <c r="D59" s="174">
        <v>44.7</v>
      </c>
      <c r="E59" s="175">
        <v>33.6</v>
      </c>
      <c r="F59" s="176" t="s">
        <v>1526</v>
      </c>
      <c r="G59" s="176" t="s">
        <v>1527</v>
      </c>
      <c r="H59" s="176" t="s">
        <v>1528</v>
      </c>
      <c r="I59" s="177" t="s">
        <v>1529</v>
      </c>
      <c r="J59" s="159">
        <v>78.55</v>
      </c>
      <c r="K59" s="159">
        <v>78.55</v>
      </c>
      <c r="L59" s="159">
        <v>62.73</v>
      </c>
      <c r="M59" s="166">
        <v>62.73</v>
      </c>
    </row>
    <row r="60" spans="1:13" x14ac:dyDescent="0.25">
      <c r="A60" s="172">
        <v>56</v>
      </c>
      <c r="B60" s="178">
        <v>60</v>
      </c>
      <c r="C60" s="179">
        <v>43.5</v>
      </c>
      <c r="D60" s="174">
        <v>46.6</v>
      </c>
      <c r="E60" s="175">
        <v>35.1</v>
      </c>
      <c r="F60" s="176" t="s">
        <v>1530</v>
      </c>
      <c r="G60" s="176" t="s">
        <v>1524</v>
      </c>
      <c r="H60" s="176" t="s">
        <v>1531</v>
      </c>
      <c r="I60" s="177" t="s">
        <v>1532</v>
      </c>
      <c r="J60" s="159">
        <v>81.23</v>
      </c>
      <c r="K60" s="159">
        <v>81.23</v>
      </c>
      <c r="L60" s="159">
        <v>64.7</v>
      </c>
      <c r="M60" s="166">
        <v>64.7</v>
      </c>
    </row>
    <row r="61" spans="1:13" x14ac:dyDescent="0.25">
      <c r="A61" s="172">
        <v>57</v>
      </c>
      <c r="B61" s="178">
        <v>62.8</v>
      </c>
      <c r="C61" s="179">
        <v>45.5</v>
      </c>
      <c r="D61" s="174">
        <v>48.7</v>
      </c>
      <c r="E61" s="175">
        <v>36.5</v>
      </c>
      <c r="F61" s="176" t="s">
        <v>1533</v>
      </c>
      <c r="G61" s="176" t="s">
        <v>1534</v>
      </c>
      <c r="H61" s="176" t="s">
        <v>1535</v>
      </c>
      <c r="I61" s="177" t="s">
        <v>1536</v>
      </c>
      <c r="J61" s="159">
        <v>84.12</v>
      </c>
      <c r="K61" s="159">
        <v>84.12</v>
      </c>
      <c r="L61" s="159">
        <v>66.83</v>
      </c>
      <c r="M61" s="166">
        <v>66.83</v>
      </c>
    </row>
    <row r="62" spans="1:13" x14ac:dyDescent="0.25">
      <c r="A62" s="172">
        <v>58</v>
      </c>
      <c r="B62" s="178">
        <v>65.7</v>
      </c>
      <c r="C62" s="179">
        <v>47.6</v>
      </c>
      <c r="D62" s="174">
        <v>50.8</v>
      </c>
      <c r="E62" s="175">
        <v>38.1</v>
      </c>
      <c r="F62" s="176" t="s">
        <v>1537</v>
      </c>
      <c r="G62" s="176" t="s">
        <v>1538</v>
      </c>
      <c r="H62" s="176" t="s">
        <v>1539</v>
      </c>
      <c r="I62" s="177" t="s">
        <v>1540</v>
      </c>
      <c r="J62" s="159">
        <v>87.27</v>
      </c>
      <c r="K62" s="159">
        <v>87.27</v>
      </c>
      <c r="L62" s="159">
        <v>69.13</v>
      </c>
      <c r="M62" s="166">
        <v>69.13</v>
      </c>
    </row>
    <row r="63" spans="1:13" x14ac:dyDescent="0.25">
      <c r="A63" s="172">
        <v>59</v>
      </c>
      <c r="B63" s="178">
        <v>68.8</v>
      </c>
      <c r="C63" s="179">
        <v>49.8</v>
      </c>
      <c r="D63" s="174">
        <v>53</v>
      </c>
      <c r="E63" s="175">
        <v>39.700000000000003</v>
      </c>
      <c r="F63" s="176" t="s">
        <v>1541</v>
      </c>
      <c r="G63" s="176" t="s">
        <v>1542</v>
      </c>
      <c r="H63" s="176" t="s">
        <v>1543</v>
      </c>
      <c r="I63" s="177" t="s">
        <v>1544</v>
      </c>
      <c r="J63" s="159">
        <v>90.71</v>
      </c>
      <c r="K63" s="159">
        <v>90.71</v>
      </c>
      <c r="L63" s="159">
        <v>71.650000000000006</v>
      </c>
      <c r="M63" s="166">
        <v>71.650000000000006</v>
      </c>
    </row>
    <row r="64" spans="1:13" x14ac:dyDescent="0.25">
      <c r="A64" s="172">
        <v>60</v>
      </c>
      <c r="B64" s="178">
        <v>72</v>
      </c>
      <c r="C64" s="179">
        <v>52</v>
      </c>
      <c r="D64" s="174">
        <v>55.3</v>
      </c>
      <c r="E64" s="175">
        <v>41.4</v>
      </c>
      <c r="F64" s="176" t="s">
        <v>1545</v>
      </c>
      <c r="G64" s="176" t="s">
        <v>1546</v>
      </c>
      <c r="H64" s="176" t="s">
        <v>1547</v>
      </c>
      <c r="I64" s="177" t="s">
        <v>1548</v>
      </c>
      <c r="J64" s="159">
        <v>94.5</v>
      </c>
      <c r="K64" s="159">
        <v>94.5</v>
      </c>
      <c r="L64" s="159">
        <v>74.42</v>
      </c>
      <c r="M64" s="166">
        <v>74.42</v>
      </c>
    </row>
    <row r="65" spans="1:13" x14ac:dyDescent="0.25">
      <c r="A65" s="172">
        <v>61</v>
      </c>
      <c r="B65" s="178">
        <v>75.7</v>
      </c>
      <c r="C65" s="179">
        <v>54.4</v>
      </c>
      <c r="D65" s="174">
        <v>57.7</v>
      </c>
      <c r="E65" s="175">
        <v>43.1</v>
      </c>
      <c r="F65" s="176" t="s">
        <v>1549</v>
      </c>
      <c r="G65" s="176" t="s">
        <v>1550</v>
      </c>
      <c r="H65" s="176" t="s">
        <v>1551</v>
      </c>
      <c r="I65" s="177" t="s">
        <v>1552</v>
      </c>
      <c r="J65" s="159">
        <v>98.79</v>
      </c>
      <c r="K65" s="159">
        <v>98.79</v>
      </c>
      <c r="L65" s="159">
        <v>77.540000000000006</v>
      </c>
      <c r="M65" s="166">
        <v>77.540000000000006</v>
      </c>
    </row>
    <row r="66" spans="1:13" x14ac:dyDescent="0.25">
      <c r="A66" s="172">
        <v>62</v>
      </c>
      <c r="B66" s="178">
        <v>79.599999999999994</v>
      </c>
      <c r="C66" s="179">
        <v>56.9</v>
      </c>
      <c r="D66" s="174">
        <v>60.1</v>
      </c>
      <c r="E66" s="175">
        <v>44.9</v>
      </c>
      <c r="F66" s="176" t="s">
        <v>1553</v>
      </c>
      <c r="G66" s="176" t="s">
        <v>1554</v>
      </c>
      <c r="H66" s="176" t="s">
        <v>1555</v>
      </c>
      <c r="I66" s="177" t="s">
        <v>1556</v>
      </c>
      <c r="J66" s="159">
        <v>103.49</v>
      </c>
      <c r="K66" s="159">
        <v>103.49</v>
      </c>
      <c r="L66" s="159">
        <v>80.959999999999994</v>
      </c>
      <c r="M66" s="166">
        <v>80.959999999999994</v>
      </c>
    </row>
    <row r="67" spans="1:13" x14ac:dyDescent="0.25">
      <c r="A67" s="172">
        <v>63</v>
      </c>
      <c r="B67" s="178">
        <v>83.7</v>
      </c>
      <c r="C67" s="179">
        <v>59.5</v>
      </c>
      <c r="D67" s="174">
        <v>62.6</v>
      </c>
      <c r="E67" s="175">
        <v>46.8</v>
      </c>
      <c r="F67" s="176" t="s">
        <v>1557</v>
      </c>
      <c r="G67" s="176" t="s">
        <v>1558</v>
      </c>
      <c r="H67" s="176" t="s">
        <v>1559</v>
      </c>
      <c r="I67" s="177" t="s">
        <v>1560</v>
      </c>
      <c r="J67" s="159">
        <v>108.63</v>
      </c>
      <c r="K67" s="159">
        <v>108.63</v>
      </c>
      <c r="L67" s="159">
        <v>84.69</v>
      </c>
      <c r="M67" s="166">
        <v>84.69</v>
      </c>
    </row>
    <row r="68" spans="1:13" x14ac:dyDescent="0.25">
      <c r="A68" s="172">
        <v>64</v>
      </c>
      <c r="B68" s="178">
        <v>88</v>
      </c>
      <c r="C68" s="179">
        <v>62.2</v>
      </c>
      <c r="D68" s="174">
        <v>65.3</v>
      </c>
      <c r="E68" s="175">
        <v>48.7</v>
      </c>
      <c r="F68" s="176" t="s">
        <v>1561</v>
      </c>
      <c r="G68" s="176" t="s">
        <v>1562</v>
      </c>
      <c r="H68" s="176" t="s">
        <v>1563</v>
      </c>
      <c r="I68" s="177" t="s">
        <v>1564</v>
      </c>
      <c r="J68" s="159">
        <v>114.23</v>
      </c>
      <c r="K68" s="159">
        <v>114.23</v>
      </c>
      <c r="L68" s="159" t="s">
        <v>1565</v>
      </c>
      <c r="M68" s="166" t="s">
        <v>1565</v>
      </c>
    </row>
    <row r="69" spans="1:13" x14ac:dyDescent="0.25">
      <c r="A69" s="172">
        <v>65</v>
      </c>
      <c r="B69" s="178">
        <v>92.5</v>
      </c>
      <c r="C69" s="179">
        <v>65</v>
      </c>
      <c r="D69" s="174">
        <v>68.099999999999994</v>
      </c>
      <c r="E69" s="175">
        <v>50.7</v>
      </c>
      <c r="F69" s="176" t="s">
        <v>1566</v>
      </c>
      <c r="G69" s="176" t="s">
        <v>1567</v>
      </c>
      <c r="H69" s="176" t="s">
        <v>1568</v>
      </c>
      <c r="I69" s="177" t="s">
        <v>1569</v>
      </c>
      <c r="J69" s="159">
        <v>120.31</v>
      </c>
      <c r="K69" s="159">
        <v>120.31</v>
      </c>
      <c r="L69" s="159">
        <v>93.13</v>
      </c>
      <c r="M69" s="166">
        <v>93.13</v>
      </c>
    </row>
    <row r="70" spans="1:13" x14ac:dyDescent="0.25">
      <c r="A70" s="172">
        <v>66</v>
      </c>
      <c r="B70" s="178">
        <v>97</v>
      </c>
      <c r="C70" s="179">
        <v>68.599999999999994</v>
      </c>
      <c r="D70" s="174">
        <v>71.599999999999994</v>
      </c>
      <c r="E70" s="175">
        <v>53.2</v>
      </c>
      <c r="F70" s="176" t="s">
        <v>1570</v>
      </c>
      <c r="G70" s="176" t="s">
        <v>1571</v>
      </c>
      <c r="H70" s="176" t="s">
        <v>1572</v>
      </c>
      <c r="I70" s="177" t="s">
        <v>1573</v>
      </c>
      <c r="J70" s="159">
        <v>126.76</v>
      </c>
      <c r="K70" s="159">
        <v>126.76</v>
      </c>
      <c r="L70" s="159">
        <v>97.77</v>
      </c>
      <c r="M70" s="166">
        <v>97.77</v>
      </c>
    </row>
    <row r="71" spans="1:13" x14ac:dyDescent="0.25">
      <c r="A71" s="172">
        <v>67</v>
      </c>
      <c r="B71" s="178">
        <v>101.7</v>
      </c>
      <c r="C71" s="179">
        <v>72.5</v>
      </c>
      <c r="D71" s="174">
        <v>75.2</v>
      </c>
      <c r="E71" s="175">
        <v>55.7</v>
      </c>
      <c r="F71" s="176" t="s">
        <v>1574</v>
      </c>
      <c r="G71" s="176" t="s">
        <v>1575</v>
      </c>
      <c r="H71" s="176" t="s">
        <v>1576</v>
      </c>
      <c r="I71" s="177" t="s">
        <v>1577</v>
      </c>
      <c r="J71" s="159">
        <v>133.77000000000001</v>
      </c>
      <c r="K71" s="159">
        <v>133.77000000000001</v>
      </c>
      <c r="L71" s="159">
        <v>102.8</v>
      </c>
      <c r="M71" s="166">
        <v>102.8</v>
      </c>
    </row>
    <row r="72" spans="1:13" x14ac:dyDescent="0.25">
      <c r="A72" s="172">
        <v>68</v>
      </c>
      <c r="B72" s="178">
        <v>106.6</v>
      </c>
      <c r="C72" s="179">
        <v>76.599999999999994</v>
      </c>
      <c r="D72" s="174">
        <v>79.099999999999994</v>
      </c>
      <c r="E72" s="175">
        <v>58.3</v>
      </c>
      <c r="F72" s="176" t="s">
        <v>1578</v>
      </c>
      <c r="G72" s="176" t="s">
        <v>1579</v>
      </c>
      <c r="H72" s="176" t="s">
        <v>1580</v>
      </c>
      <c r="I72" s="177" t="s">
        <v>1581</v>
      </c>
      <c r="J72" s="159">
        <v>141.38999999999999</v>
      </c>
      <c r="K72" s="159">
        <v>141.38999999999999</v>
      </c>
      <c r="L72" s="159">
        <v>108.26</v>
      </c>
      <c r="M72" s="166">
        <v>108.26</v>
      </c>
    </row>
    <row r="73" spans="1:13" x14ac:dyDescent="0.25">
      <c r="A73" s="172">
        <v>69</v>
      </c>
      <c r="B73" s="178">
        <v>111.8</v>
      </c>
      <c r="C73" s="179">
        <v>80.900000000000006</v>
      </c>
      <c r="D73" s="174">
        <v>83.2</v>
      </c>
      <c r="E73" s="175">
        <v>61.1</v>
      </c>
      <c r="F73" s="176" t="s">
        <v>1582</v>
      </c>
      <c r="G73" s="176" t="s">
        <v>1583</v>
      </c>
      <c r="H73" s="176" t="s">
        <v>1584</v>
      </c>
      <c r="I73" s="177" t="s">
        <v>1585</v>
      </c>
      <c r="J73" s="159">
        <v>149.68</v>
      </c>
      <c r="K73" s="159">
        <v>149.68</v>
      </c>
      <c r="L73" s="159">
        <v>114.18</v>
      </c>
      <c r="M73" s="166">
        <v>114.18</v>
      </c>
    </row>
    <row r="74" spans="1:13" x14ac:dyDescent="0.25">
      <c r="A74" s="172">
        <v>70</v>
      </c>
      <c r="B74" s="178">
        <v>117.2</v>
      </c>
      <c r="C74" s="179">
        <v>85.5</v>
      </c>
      <c r="D74" s="174">
        <v>87.5</v>
      </c>
      <c r="E74" s="175">
        <v>64</v>
      </c>
      <c r="F74" s="176" t="s">
        <v>1586</v>
      </c>
      <c r="G74" s="176" t="s">
        <v>1587</v>
      </c>
      <c r="H74" s="176" t="s">
        <v>1588</v>
      </c>
      <c r="I74" s="177" t="s">
        <v>1589</v>
      </c>
      <c r="J74" s="159">
        <v>158.69999999999999</v>
      </c>
      <c r="K74" s="159">
        <v>158.69999999999999</v>
      </c>
      <c r="L74" s="159">
        <v>120.61</v>
      </c>
      <c r="M74" s="166">
        <v>120.61</v>
      </c>
    </row>
    <row r="75" spans="1:13" x14ac:dyDescent="0.25">
      <c r="A75" s="172">
        <v>71</v>
      </c>
      <c r="B75" s="178">
        <v>124.7</v>
      </c>
      <c r="C75" s="179">
        <v>91</v>
      </c>
      <c r="D75" s="174">
        <v>92.7</v>
      </c>
      <c r="E75" s="175">
        <v>68.2</v>
      </c>
      <c r="F75" s="176" t="s">
        <v>1590</v>
      </c>
      <c r="G75" s="176" t="s">
        <v>1591</v>
      </c>
      <c r="H75" s="176" t="s">
        <v>1592</v>
      </c>
      <c r="I75" s="177" t="s">
        <v>1593</v>
      </c>
      <c r="J75" s="159">
        <v>169.32</v>
      </c>
      <c r="K75" s="159">
        <v>169.32</v>
      </c>
      <c r="L75" s="159">
        <v>128.13</v>
      </c>
      <c r="M75" s="166">
        <v>128.13</v>
      </c>
    </row>
    <row r="76" spans="1:13" x14ac:dyDescent="0.25">
      <c r="A76" s="172">
        <v>72</v>
      </c>
      <c r="B76" s="178">
        <v>132.6</v>
      </c>
      <c r="C76" s="179">
        <v>96.9</v>
      </c>
      <c r="D76" s="174">
        <v>98.2</v>
      </c>
      <c r="E76" s="175">
        <v>72.7</v>
      </c>
      <c r="F76" s="176" t="s">
        <v>1594</v>
      </c>
      <c r="G76" s="176" t="s">
        <v>1595</v>
      </c>
      <c r="H76" s="176" t="s">
        <v>1596</v>
      </c>
      <c r="I76" s="177" t="s">
        <v>1597</v>
      </c>
      <c r="J76" s="159">
        <v>180.57</v>
      </c>
      <c r="K76" s="159">
        <v>180.57</v>
      </c>
      <c r="L76" s="159">
        <v>136.09</v>
      </c>
      <c r="M76" s="166">
        <v>136.09</v>
      </c>
    </row>
    <row r="77" spans="1:13" x14ac:dyDescent="0.25">
      <c r="A77" s="172">
        <v>73</v>
      </c>
      <c r="B77" s="178">
        <v>141.1</v>
      </c>
      <c r="C77" s="179">
        <v>103.2</v>
      </c>
      <c r="D77" s="174">
        <v>104</v>
      </c>
      <c r="E77" s="175">
        <v>77.5</v>
      </c>
      <c r="F77" s="176" t="s">
        <v>1598</v>
      </c>
      <c r="G77" s="176" t="s">
        <v>1599</v>
      </c>
      <c r="H77" s="176" t="s">
        <v>1600</v>
      </c>
      <c r="I77" s="177" t="s">
        <v>1601</v>
      </c>
      <c r="J77" s="159">
        <v>192.29</v>
      </c>
      <c r="K77" s="159">
        <v>192.29</v>
      </c>
      <c r="L77" s="159">
        <v>144.4</v>
      </c>
      <c r="M77" s="166">
        <v>144.4</v>
      </c>
    </row>
    <row r="78" spans="1:13" x14ac:dyDescent="0.25">
      <c r="A78" s="172">
        <v>74</v>
      </c>
      <c r="B78" s="178">
        <v>150</v>
      </c>
      <c r="C78" s="179">
        <v>109.9</v>
      </c>
      <c r="D78" s="174">
        <v>110.2</v>
      </c>
      <c r="E78" s="175">
        <v>82.7</v>
      </c>
      <c r="F78" s="176" t="s">
        <v>1602</v>
      </c>
      <c r="G78" s="176" t="s">
        <v>1603</v>
      </c>
      <c r="H78" s="176" t="s">
        <v>1604</v>
      </c>
      <c r="I78" s="177" t="s">
        <v>1605</v>
      </c>
      <c r="J78" s="159">
        <v>204.34</v>
      </c>
      <c r="K78" s="159">
        <v>204.34</v>
      </c>
      <c r="L78" s="159">
        <v>152.94</v>
      </c>
      <c r="M78" s="166">
        <v>152.94</v>
      </c>
    </row>
    <row r="79" spans="1:13" x14ac:dyDescent="0.25">
      <c r="A79" s="172">
        <v>75</v>
      </c>
      <c r="B79" s="178">
        <v>159.6</v>
      </c>
      <c r="C79" s="179">
        <v>117</v>
      </c>
      <c r="D79" s="174">
        <v>116.7</v>
      </c>
      <c r="E79" s="175">
        <v>88.2</v>
      </c>
      <c r="F79" s="176" t="s">
        <v>1606</v>
      </c>
      <c r="G79" s="176" t="s">
        <v>1607</v>
      </c>
      <c r="H79" s="176" t="s">
        <v>1608</v>
      </c>
      <c r="I79" s="177" t="s">
        <v>1609</v>
      </c>
      <c r="J79" s="159">
        <v>216.56</v>
      </c>
      <c r="K79" s="159">
        <v>216.56</v>
      </c>
      <c r="L79" s="159">
        <v>161.63</v>
      </c>
      <c r="M79" s="166">
        <v>161.63</v>
      </c>
    </row>
    <row r="80" spans="1:13" x14ac:dyDescent="0.25">
      <c r="A80" s="172">
        <v>76</v>
      </c>
      <c r="B80" s="178">
        <v>170.3</v>
      </c>
      <c r="C80" s="179">
        <v>125.1</v>
      </c>
      <c r="D80" s="174">
        <v>124.3</v>
      </c>
      <c r="E80" s="175">
        <v>94.1</v>
      </c>
      <c r="F80" s="176" t="s">
        <v>1610</v>
      </c>
      <c r="G80" s="176" t="s">
        <v>1611</v>
      </c>
      <c r="H80" s="176" t="s">
        <v>1612</v>
      </c>
      <c r="I80" s="176" t="s">
        <v>1613</v>
      </c>
      <c r="J80" s="164" t="s">
        <v>35</v>
      </c>
      <c r="K80" s="139" t="s">
        <v>35</v>
      </c>
      <c r="L80" s="139" t="s">
        <v>35</v>
      </c>
      <c r="M80" s="165" t="s">
        <v>35</v>
      </c>
    </row>
    <row r="81" spans="1:13" x14ac:dyDescent="0.25">
      <c r="A81" s="172">
        <v>77</v>
      </c>
      <c r="B81" s="178">
        <v>181.6</v>
      </c>
      <c r="C81" s="179">
        <v>133.69999999999999</v>
      </c>
      <c r="D81" s="174">
        <v>132.30000000000001</v>
      </c>
      <c r="E81" s="175">
        <v>100.5</v>
      </c>
      <c r="F81" s="176" t="s">
        <v>1614</v>
      </c>
      <c r="G81" s="176" t="s">
        <v>1615</v>
      </c>
      <c r="H81" s="176" t="s">
        <v>1616</v>
      </c>
      <c r="I81" s="176" t="s">
        <v>1617</v>
      </c>
      <c r="J81" s="164" t="s">
        <v>35</v>
      </c>
      <c r="K81" s="139" t="s">
        <v>35</v>
      </c>
      <c r="L81" s="139" t="s">
        <v>35</v>
      </c>
      <c r="M81" s="165" t="s">
        <v>35</v>
      </c>
    </row>
    <row r="82" spans="1:13" x14ac:dyDescent="0.25">
      <c r="A82" s="172">
        <v>78</v>
      </c>
      <c r="B82" s="178">
        <v>193.8</v>
      </c>
      <c r="C82" s="179">
        <v>143</v>
      </c>
      <c r="D82" s="174">
        <v>140.80000000000001</v>
      </c>
      <c r="E82" s="175">
        <v>107.3</v>
      </c>
      <c r="F82" s="176" t="s">
        <v>1618</v>
      </c>
      <c r="G82" s="176" t="s">
        <v>1619</v>
      </c>
      <c r="H82" s="176" t="s">
        <v>1620</v>
      </c>
      <c r="I82" s="176" t="s">
        <v>1621</v>
      </c>
      <c r="J82" s="164" t="s">
        <v>35</v>
      </c>
      <c r="K82" s="139" t="s">
        <v>35</v>
      </c>
      <c r="L82" s="139" t="s">
        <v>35</v>
      </c>
      <c r="M82" s="165" t="s">
        <v>35</v>
      </c>
    </row>
    <row r="83" spans="1:13" x14ac:dyDescent="0.25">
      <c r="A83" s="172">
        <v>79</v>
      </c>
      <c r="B83" s="178">
        <v>206.7</v>
      </c>
      <c r="C83" s="179">
        <v>152.80000000000001</v>
      </c>
      <c r="D83" s="174">
        <v>149.9</v>
      </c>
      <c r="E83" s="175">
        <v>114.5</v>
      </c>
      <c r="F83" s="176" t="s">
        <v>1622</v>
      </c>
      <c r="G83" s="176" t="s">
        <v>1623</v>
      </c>
      <c r="H83" s="176" t="s">
        <v>1624</v>
      </c>
      <c r="I83" s="176" t="s">
        <v>1625</v>
      </c>
      <c r="J83" s="164" t="s">
        <v>35</v>
      </c>
      <c r="K83" s="139" t="s">
        <v>35</v>
      </c>
      <c r="L83" s="139" t="s">
        <v>35</v>
      </c>
      <c r="M83" s="165" t="s">
        <v>35</v>
      </c>
    </row>
    <row r="84" spans="1:13" x14ac:dyDescent="0.25">
      <c r="A84" s="172">
        <v>80</v>
      </c>
      <c r="B84" s="178">
        <v>220.5</v>
      </c>
      <c r="C84" s="174">
        <v>163.4</v>
      </c>
      <c r="D84" s="174">
        <v>159.6</v>
      </c>
      <c r="E84" s="175">
        <v>122.3</v>
      </c>
      <c r="F84" s="176" t="s">
        <v>1626</v>
      </c>
      <c r="G84" s="176" t="s">
        <v>1627</v>
      </c>
      <c r="H84" s="176" t="s">
        <v>1628</v>
      </c>
      <c r="I84" s="176" t="s">
        <v>1629</v>
      </c>
      <c r="J84" s="164" t="s">
        <v>35</v>
      </c>
      <c r="K84" s="139" t="s">
        <v>35</v>
      </c>
      <c r="L84" s="139" t="s">
        <v>35</v>
      </c>
      <c r="M84" s="165" t="s">
        <v>35</v>
      </c>
    </row>
    <row r="85" spans="1:13" x14ac:dyDescent="0.25">
      <c r="A85" s="172">
        <v>81</v>
      </c>
      <c r="B85" s="178">
        <v>241.4</v>
      </c>
      <c r="C85" s="174">
        <v>179.1</v>
      </c>
      <c r="D85" s="174">
        <v>172.7</v>
      </c>
      <c r="E85" s="175">
        <v>133.1</v>
      </c>
      <c r="F85" s="176" t="s">
        <v>1630</v>
      </c>
      <c r="G85" s="176" t="s">
        <v>1631</v>
      </c>
      <c r="H85" s="176" t="s">
        <v>1632</v>
      </c>
      <c r="I85" s="176" t="s">
        <v>1633</v>
      </c>
      <c r="J85" s="164" t="s">
        <v>35</v>
      </c>
      <c r="K85" s="139" t="s">
        <v>35</v>
      </c>
      <c r="L85" s="139" t="s">
        <v>35</v>
      </c>
      <c r="M85" s="165" t="s">
        <v>35</v>
      </c>
    </row>
    <row r="86" spans="1:13" x14ac:dyDescent="0.25">
      <c r="A86" s="172">
        <v>82</v>
      </c>
      <c r="B86" s="178">
        <v>264.3</v>
      </c>
      <c r="C86" s="174">
        <v>196.3</v>
      </c>
      <c r="D86" s="174">
        <v>186.9</v>
      </c>
      <c r="E86" s="175">
        <v>144.9</v>
      </c>
      <c r="F86" s="176" t="s">
        <v>1634</v>
      </c>
      <c r="G86" s="176" t="s">
        <v>1635</v>
      </c>
      <c r="H86" s="176" t="s">
        <v>1636</v>
      </c>
      <c r="I86" s="176" t="s">
        <v>1637</v>
      </c>
      <c r="J86" s="164" t="s">
        <v>35</v>
      </c>
      <c r="K86" s="139" t="s">
        <v>35</v>
      </c>
      <c r="L86" s="139" t="s">
        <v>35</v>
      </c>
      <c r="M86" s="165" t="s">
        <v>35</v>
      </c>
    </row>
    <row r="87" spans="1:13" x14ac:dyDescent="0.25">
      <c r="A87" s="172">
        <v>83</v>
      </c>
      <c r="B87" s="178">
        <v>289.39999999999998</v>
      </c>
      <c r="C87" s="174">
        <v>215.2</v>
      </c>
      <c r="D87" s="174">
        <v>202.3</v>
      </c>
      <c r="E87" s="175">
        <v>157.80000000000001</v>
      </c>
      <c r="F87" s="176" t="s">
        <v>1638</v>
      </c>
      <c r="G87" s="176" t="s">
        <v>1639</v>
      </c>
      <c r="H87" s="176" t="s">
        <v>1640</v>
      </c>
      <c r="I87" s="176" t="s">
        <v>1641</v>
      </c>
      <c r="J87" s="164" t="s">
        <v>35</v>
      </c>
      <c r="K87" s="139" t="s">
        <v>35</v>
      </c>
      <c r="L87" s="139" t="s">
        <v>35</v>
      </c>
      <c r="M87" s="165" t="s">
        <v>35</v>
      </c>
    </row>
    <row r="88" spans="1:13" x14ac:dyDescent="0.25">
      <c r="A88" s="172">
        <v>84</v>
      </c>
      <c r="B88" s="178">
        <v>316.8</v>
      </c>
      <c r="C88" s="174">
        <v>235.8</v>
      </c>
      <c r="D88" s="174">
        <v>219</v>
      </c>
      <c r="E88" s="175">
        <v>171.7</v>
      </c>
      <c r="F88" s="176" t="s">
        <v>1642</v>
      </c>
      <c r="G88" s="176" t="s">
        <v>1643</v>
      </c>
      <c r="H88" s="176" t="s">
        <v>1644</v>
      </c>
      <c r="I88" s="176" t="s">
        <v>1645</v>
      </c>
      <c r="J88" s="164" t="s">
        <v>35</v>
      </c>
      <c r="K88" s="139" t="s">
        <v>35</v>
      </c>
      <c r="L88" s="139" t="s">
        <v>35</v>
      </c>
      <c r="M88" s="165" t="s">
        <v>35</v>
      </c>
    </row>
    <row r="89" spans="1:13" x14ac:dyDescent="0.25">
      <c r="A89" s="172">
        <v>85</v>
      </c>
      <c r="B89" s="178">
        <v>346.9</v>
      </c>
      <c r="C89" s="174">
        <v>258.5</v>
      </c>
      <c r="D89" s="174">
        <v>237</v>
      </c>
      <c r="E89" s="175">
        <v>187</v>
      </c>
      <c r="F89" s="176" t="s">
        <v>1646</v>
      </c>
      <c r="G89" s="176" t="s">
        <v>1647</v>
      </c>
      <c r="H89" s="176" t="s">
        <v>1648</v>
      </c>
      <c r="I89" s="176" t="s">
        <v>1649</v>
      </c>
      <c r="J89" s="164" t="s">
        <v>35</v>
      </c>
      <c r="K89" s="139" t="s">
        <v>35</v>
      </c>
      <c r="L89" s="139" t="s">
        <v>35</v>
      </c>
      <c r="M89" s="165" t="s">
        <v>35</v>
      </c>
    </row>
    <row r="90" spans="1:13" x14ac:dyDescent="0.25">
      <c r="A90" s="172">
        <v>86</v>
      </c>
      <c r="B90" s="164" t="s">
        <v>35</v>
      </c>
      <c r="C90" s="139" t="s">
        <v>35</v>
      </c>
      <c r="D90" s="139" t="s">
        <v>35</v>
      </c>
      <c r="E90" s="165" t="s">
        <v>35</v>
      </c>
      <c r="F90" s="164" t="s">
        <v>35</v>
      </c>
      <c r="G90" s="139" t="s">
        <v>35</v>
      </c>
      <c r="H90" s="139" t="s">
        <v>35</v>
      </c>
      <c r="I90" s="165" t="s">
        <v>35</v>
      </c>
      <c r="J90" s="164" t="s">
        <v>35</v>
      </c>
      <c r="K90" s="139" t="s">
        <v>35</v>
      </c>
      <c r="L90" s="139" t="s">
        <v>35</v>
      </c>
      <c r="M90" s="165" t="s">
        <v>35</v>
      </c>
    </row>
    <row r="91" spans="1:13" x14ac:dyDescent="0.25">
      <c r="A91" s="172">
        <v>87</v>
      </c>
      <c r="B91" s="164" t="s">
        <v>35</v>
      </c>
      <c r="C91" s="139" t="s">
        <v>35</v>
      </c>
      <c r="D91" s="139" t="s">
        <v>35</v>
      </c>
      <c r="E91" s="165" t="s">
        <v>35</v>
      </c>
      <c r="F91" s="164" t="s">
        <v>35</v>
      </c>
      <c r="G91" s="139" t="s">
        <v>35</v>
      </c>
      <c r="H91" s="139" t="s">
        <v>35</v>
      </c>
      <c r="I91" s="165" t="s">
        <v>35</v>
      </c>
      <c r="J91" s="164" t="s">
        <v>35</v>
      </c>
      <c r="K91" s="139" t="s">
        <v>35</v>
      </c>
      <c r="L91" s="139" t="s">
        <v>35</v>
      </c>
      <c r="M91" s="165" t="s">
        <v>35</v>
      </c>
    </row>
    <row r="92" spans="1:13" x14ac:dyDescent="0.25">
      <c r="A92" s="172">
        <v>88</v>
      </c>
      <c r="B92" s="164" t="s">
        <v>35</v>
      </c>
      <c r="C92" s="139" t="s">
        <v>35</v>
      </c>
      <c r="D92" s="139" t="s">
        <v>35</v>
      </c>
      <c r="E92" s="165" t="s">
        <v>35</v>
      </c>
      <c r="F92" s="164" t="s">
        <v>35</v>
      </c>
      <c r="G92" s="139" t="s">
        <v>35</v>
      </c>
      <c r="H92" s="139" t="s">
        <v>35</v>
      </c>
      <c r="I92" s="165" t="s">
        <v>35</v>
      </c>
      <c r="J92" s="164" t="s">
        <v>35</v>
      </c>
      <c r="K92" s="139" t="s">
        <v>35</v>
      </c>
      <c r="L92" s="139" t="s">
        <v>35</v>
      </c>
      <c r="M92" s="165" t="s">
        <v>35</v>
      </c>
    </row>
    <row r="93" spans="1:13" x14ac:dyDescent="0.25">
      <c r="A93" s="172">
        <v>89</v>
      </c>
      <c r="B93" s="164" t="s">
        <v>35</v>
      </c>
      <c r="C93" s="139" t="s">
        <v>35</v>
      </c>
      <c r="D93" s="139" t="s">
        <v>35</v>
      </c>
      <c r="E93" s="165" t="s">
        <v>35</v>
      </c>
      <c r="F93" s="164" t="s">
        <v>35</v>
      </c>
      <c r="G93" s="139" t="s">
        <v>35</v>
      </c>
      <c r="H93" s="139" t="s">
        <v>35</v>
      </c>
      <c r="I93" s="165" t="s">
        <v>35</v>
      </c>
      <c r="J93" s="164" t="s">
        <v>35</v>
      </c>
      <c r="K93" s="139" t="s">
        <v>35</v>
      </c>
      <c r="L93" s="139" t="s">
        <v>35</v>
      </c>
      <c r="M93" s="165" t="s">
        <v>35</v>
      </c>
    </row>
    <row r="94" spans="1:13" x14ac:dyDescent="0.25">
      <c r="A94" s="172">
        <v>90</v>
      </c>
      <c r="B94" s="164" t="s">
        <v>35</v>
      </c>
      <c r="C94" s="139" t="s">
        <v>35</v>
      </c>
      <c r="D94" s="139" t="s">
        <v>35</v>
      </c>
      <c r="E94" s="165" t="s">
        <v>35</v>
      </c>
      <c r="F94" s="164" t="s">
        <v>35</v>
      </c>
      <c r="G94" s="139" t="s">
        <v>35</v>
      </c>
      <c r="H94" s="139" t="s">
        <v>35</v>
      </c>
      <c r="I94" s="165" t="s">
        <v>35</v>
      </c>
      <c r="J94" s="164" t="s">
        <v>35</v>
      </c>
      <c r="K94" s="139" t="s">
        <v>35</v>
      </c>
      <c r="L94" s="139" t="s">
        <v>35</v>
      </c>
      <c r="M94" s="165" t="s">
        <v>35</v>
      </c>
    </row>
    <row r="95" spans="1:13" x14ac:dyDescent="0.25">
      <c r="A95" s="172">
        <v>91</v>
      </c>
      <c r="B95" s="164" t="s">
        <v>35</v>
      </c>
      <c r="C95" s="139" t="s">
        <v>35</v>
      </c>
      <c r="D95" s="139" t="s">
        <v>35</v>
      </c>
      <c r="E95" s="165" t="s">
        <v>35</v>
      </c>
      <c r="F95" s="164" t="s">
        <v>35</v>
      </c>
      <c r="G95" s="139" t="s">
        <v>35</v>
      </c>
      <c r="H95" s="139" t="s">
        <v>35</v>
      </c>
      <c r="I95" s="165" t="s">
        <v>35</v>
      </c>
      <c r="J95" s="164" t="s">
        <v>35</v>
      </c>
      <c r="K95" s="139" t="s">
        <v>35</v>
      </c>
      <c r="L95" s="139" t="s">
        <v>35</v>
      </c>
      <c r="M95" s="165" t="s">
        <v>35</v>
      </c>
    </row>
    <row r="96" spans="1:13" x14ac:dyDescent="0.25">
      <c r="A96" s="172">
        <v>92</v>
      </c>
      <c r="B96" s="164" t="s">
        <v>35</v>
      </c>
      <c r="C96" s="139" t="s">
        <v>35</v>
      </c>
      <c r="D96" s="139" t="s">
        <v>35</v>
      </c>
      <c r="E96" s="165" t="s">
        <v>35</v>
      </c>
      <c r="F96" s="164" t="s">
        <v>35</v>
      </c>
      <c r="G96" s="139" t="s">
        <v>35</v>
      </c>
      <c r="H96" s="139" t="s">
        <v>35</v>
      </c>
      <c r="I96" s="165" t="s">
        <v>35</v>
      </c>
      <c r="J96" s="164" t="s">
        <v>35</v>
      </c>
      <c r="K96" s="139" t="s">
        <v>35</v>
      </c>
      <c r="L96" s="139" t="s">
        <v>35</v>
      </c>
      <c r="M96" s="165" t="s">
        <v>35</v>
      </c>
    </row>
    <row r="97" spans="1:13" x14ac:dyDescent="0.25">
      <c r="A97" s="172">
        <v>93</v>
      </c>
      <c r="B97" s="164" t="s">
        <v>35</v>
      </c>
      <c r="C97" s="139" t="s">
        <v>35</v>
      </c>
      <c r="D97" s="139" t="s">
        <v>35</v>
      </c>
      <c r="E97" s="165" t="s">
        <v>35</v>
      </c>
      <c r="F97" s="164" t="s">
        <v>35</v>
      </c>
      <c r="G97" s="139" t="s">
        <v>35</v>
      </c>
      <c r="H97" s="139" t="s">
        <v>35</v>
      </c>
      <c r="I97" s="165" t="s">
        <v>35</v>
      </c>
      <c r="J97" s="164" t="s">
        <v>35</v>
      </c>
      <c r="K97" s="139" t="s">
        <v>35</v>
      </c>
      <c r="L97" s="139" t="s">
        <v>35</v>
      </c>
      <c r="M97" s="165" t="s">
        <v>35</v>
      </c>
    </row>
    <row r="98" spans="1:13" x14ac:dyDescent="0.25">
      <c r="A98" s="172">
        <v>94</v>
      </c>
      <c r="B98" s="164" t="s">
        <v>35</v>
      </c>
      <c r="C98" s="139" t="s">
        <v>35</v>
      </c>
      <c r="D98" s="139" t="s">
        <v>35</v>
      </c>
      <c r="E98" s="165" t="s">
        <v>35</v>
      </c>
      <c r="F98" s="164" t="s">
        <v>35</v>
      </c>
      <c r="G98" s="139" t="s">
        <v>35</v>
      </c>
      <c r="H98" s="139" t="s">
        <v>35</v>
      </c>
      <c r="I98" s="165" t="s">
        <v>35</v>
      </c>
      <c r="J98" s="164" t="s">
        <v>35</v>
      </c>
      <c r="K98" s="139" t="s">
        <v>35</v>
      </c>
      <c r="L98" s="139" t="s">
        <v>35</v>
      </c>
      <c r="M98" s="165" t="s">
        <v>35</v>
      </c>
    </row>
    <row r="99" spans="1:13" x14ac:dyDescent="0.25">
      <c r="A99" s="172">
        <v>95</v>
      </c>
      <c r="B99" s="164" t="s">
        <v>35</v>
      </c>
      <c r="C99" s="139" t="s">
        <v>35</v>
      </c>
      <c r="D99" s="139" t="s">
        <v>35</v>
      </c>
      <c r="E99" s="165" t="s">
        <v>35</v>
      </c>
      <c r="F99" s="164" t="s">
        <v>35</v>
      </c>
      <c r="G99" s="139" t="s">
        <v>35</v>
      </c>
      <c r="H99" s="139" t="s">
        <v>35</v>
      </c>
      <c r="I99" s="165" t="s">
        <v>35</v>
      </c>
      <c r="J99" s="164" t="s">
        <v>35</v>
      </c>
      <c r="K99" s="139" t="s">
        <v>35</v>
      </c>
      <c r="L99" s="139" t="s">
        <v>35</v>
      </c>
      <c r="M99" s="165" t="s">
        <v>35</v>
      </c>
    </row>
    <row r="100" spans="1:13" x14ac:dyDescent="0.25">
      <c r="A100" s="172">
        <v>96</v>
      </c>
      <c r="B100" s="164" t="s">
        <v>35</v>
      </c>
      <c r="C100" s="139" t="s">
        <v>35</v>
      </c>
      <c r="D100" s="139" t="s">
        <v>35</v>
      </c>
      <c r="E100" s="165" t="s">
        <v>35</v>
      </c>
      <c r="F100" s="164" t="s">
        <v>35</v>
      </c>
      <c r="G100" s="139" t="s">
        <v>35</v>
      </c>
      <c r="H100" s="139" t="s">
        <v>35</v>
      </c>
      <c r="I100" s="165" t="s">
        <v>35</v>
      </c>
      <c r="J100" s="164" t="s">
        <v>35</v>
      </c>
      <c r="K100" s="139" t="s">
        <v>35</v>
      </c>
      <c r="L100" s="139" t="s">
        <v>35</v>
      </c>
      <c r="M100" s="165" t="s">
        <v>35</v>
      </c>
    </row>
    <row r="101" spans="1:13" x14ac:dyDescent="0.25">
      <c r="A101" s="172">
        <v>97</v>
      </c>
      <c r="B101" s="164" t="s">
        <v>35</v>
      </c>
      <c r="C101" s="139" t="s">
        <v>35</v>
      </c>
      <c r="D101" s="139" t="s">
        <v>35</v>
      </c>
      <c r="E101" s="165" t="s">
        <v>35</v>
      </c>
      <c r="F101" s="164" t="s">
        <v>35</v>
      </c>
      <c r="G101" s="139" t="s">
        <v>35</v>
      </c>
      <c r="H101" s="139" t="s">
        <v>35</v>
      </c>
      <c r="I101" s="165" t="s">
        <v>35</v>
      </c>
      <c r="J101" s="164" t="s">
        <v>35</v>
      </c>
      <c r="K101" s="139" t="s">
        <v>35</v>
      </c>
      <c r="L101" s="139" t="s">
        <v>35</v>
      </c>
      <c r="M101" s="165" t="s">
        <v>35</v>
      </c>
    </row>
    <row r="102" spans="1:13" x14ac:dyDescent="0.25">
      <c r="A102" s="172">
        <v>98</v>
      </c>
      <c r="B102" s="164" t="s">
        <v>35</v>
      </c>
      <c r="C102" s="139" t="s">
        <v>35</v>
      </c>
      <c r="D102" s="139" t="s">
        <v>35</v>
      </c>
      <c r="E102" s="165" t="s">
        <v>35</v>
      </c>
      <c r="F102" s="164" t="s">
        <v>35</v>
      </c>
      <c r="G102" s="139" t="s">
        <v>35</v>
      </c>
      <c r="H102" s="139" t="s">
        <v>35</v>
      </c>
      <c r="I102" s="165" t="s">
        <v>35</v>
      </c>
      <c r="J102" s="164" t="s">
        <v>35</v>
      </c>
      <c r="K102" s="139" t="s">
        <v>35</v>
      </c>
      <c r="L102" s="139" t="s">
        <v>35</v>
      </c>
      <c r="M102" s="165" t="s">
        <v>35</v>
      </c>
    </row>
    <row r="103" spans="1:13" x14ac:dyDescent="0.25">
      <c r="A103" s="180">
        <v>99</v>
      </c>
      <c r="B103" s="167" t="s">
        <v>35</v>
      </c>
      <c r="C103" s="168" t="s">
        <v>35</v>
      </c>
      <c r="D103" s="168" t="s">
        <v>35</v>
      </c>
      <c r="E103" s="169" t="s">
        <v>35</v>
      </c>
      <c r="F103" s="167" t="s">
        <v>35</v>
      </c>
      <c r="G103" s="168" t="s">
        <v>35</v>
      </c>
      <c r="H103" s="168" t="s">
        <v>35</v>
      </c>
      <c r="I103" s="169" t="s">
        <v>35</v>
      </c>
      <c r="J103" s="167" t="s">
        <v>35</v>
      </c>
      <c r="K103" s="168" t="s">
        <v>35</v>
      </c>
      <c r="L103" s="168" t="s">
        <v>35</v>
      </c>
      <c r="M103" s="169" t="s">
        <v>35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57" zoomScaleNormal="100" workbookViewId="0">
      <selection activeCell="B78" sqref="B78"/>
    </sheetView>
  </sheetViews>
  <sheetFormatPr defaultRowHeight="15" x14ac:dyDescent="0.25"/>
  <cols>
    <col min="1" max="21" width="8.28515625"/>
    <col min="22" max="256" width="16.28515625"/>
    <col min="257" max="1025" width="11.5703125"/>
  </cols>
  <sheetData>
    <row r="1" spans="1:21" x14ac:dyDescent="0.25">
      <c r="A1" s="181"/>
      <c r="B1" s="299" t="s">
        <v>1386</v>
      </c>
      <c r="C1" s="299"/>
      <c r="D1" s="299"/>
      <c r="E1" s="299"/>
      <c r="F1" s="299" t="s">
        <v>1387</v>
      </c>
      <c r="G1" s="299"/>
      <c r="H1" s="299"/>
      <c r="I1" s="299"/>
      <c r="J1" s="299" t="s">
        <v>1650</v>
      </c>
      <c r="K1" s="299"/>
      <c r="L1" s="299"/>
      <c r="M1" s="299"/>
      <c r="N1" s="299" t="s">
        <v>1651</v>
      </c>
      <c r="O1" s="299"/>
      <c r="P1" s="299"/>
      <c r="Q1" s="299"/>
      <c r="R1" s="299" t="s">
        <v>1652</v>
      </c>
      <c r="S1" s="299"/>
      <c r="T1" s="299"/>
      <c r="U1" s="299"/>
    </row>
    <row r="2" spans="1:21" x14ac:dyDescent="0.25">
      <c r="A2" s="182" t="s">
        <v>25</v>
      </c>
      <c r="B2" s="300" t="s">
        <v>1379</v>
      </c>
      <c r="C2" s="300"/>
      <c r="D2" s="287" t="s">
        <v>1380</v>
      </c>
      <c r="E2" s="287"/>
      <c r="F2" s="300" t="s">
        <v>1379</v>
      </c>
      <c r="G2" s="300"/>
      <c r="H2" s="287" t="s">
        <v>1380</v>
      </c>
      <c r="I2" s="287"/>
      <c r="J2" s="300" t="s">
        <v>1379</v>
      </c>
      <c r="K2" s="300"/>
      <c r="L2" s="287" t="s">
        <v>1380</v>
      </c>
      <c r="M2" s="287"/>
      <c r="N2" s="300" t="s">
        <v>1379</v>
      </c>
      <c r="O2" s="300"/>
      <c r="P2" s="287" t="s">
        <v>1380</v>
      </c>
      <c r="Q2" s="287"/>
      <c r="R2" s="300" t="s">
        <v>1379</v>
      </c>
      <c r="S2" s="300"/>
      <c r="T2" s="287" t="s">
        <v>1380</v>
      </c>
      <c r="U2" s="287"/>
    </row>
    <row r="3" spans="1:21" x14ac:dyDescent="0.25">
      <c r="A3" s="181"/>
      <c r="B3" s="183" t="s">
        <v>1101</v>
      </c>
      <c r="C3" s="131" t="s">
        <v>1381</v>
      </c>
      <c r="D3" s="131" t="s">
        <v>1101</v>
      </c>
      <c r="E3" s="184" t="s">
        <v>1381</v>
      </c>
      <c r="F3" s="183" t="s">
        <v>1101</v>
      </c>
      <c r="G3" s="131" t="s">
        <v>1381</v>
      </c>
      <c r="H3" s="131" t="s">
        <v>1101</v>
      </c>
      <c r="I3" s="184" t="s">
        <v>1381</v>
      </c>
      <c r="J3" s="183" t="s">
        <v>1101</v>
      </c>
      <c r="K3" s="131" t="s">
        <v>1381</v>
      </c>
      <c r="L3" s="131" t="s">
        <v>1101</v>
      </c>
      <c r="M3" s="184" t="s">
        <v>1381</v>
      </c>
      <c r="N3" s="183" t="s">
        <v>1101</v>
      </c>
      <c r="O3" s="131" t="s">
        <v>1381</v>
      </c>
      <c r="P3" s="131" t="s">
        <v>1101</v>
      </c>
      <c r="Q3" s="184" t="s">
        <v>1381</v>
      </c>
      <c r="R3" s="183" t="s">
        <v>1101</v>
      </c>
      <c r="S3" s="131" t="s">
        <v>1381</v>
      </c>
      <c r="T3" s="131" t="s">
        <v>1101</v>
      </c>
      <c r="U3" s="184" t="s">
        <v>1381</v>
      </c>
    </row>
    <row r="4" spans="1:21" x14ac:dyDescent="0.25">
      <c r="A4" s="182">
        <v>0</v>
      </c>
      <c r="B4" s="183">
        <v>12.72</v>
      </c>
      <c r="C4" s="131">
        <v>12.72</v>
      </c>
      <c r="D4" s="131">
        <v>11.03</v>
      </c>
      <c r="E4" s="184">
        <v>11.03</v>
      </c>
      <c r="F4" s="183">
        <v>14.59</v>
      </c>
      <c r="G4" s="131">
        <v>14.59</v>
      </c>
      <c r="H4" s="131">
        <v>11.98</v>
      </c>
      <c r="I4" s="184">
        <v>11.98</v>
      </c>
      <c r="J4" s="185">
        <v>18.989999999999998</v>
      </c>
      <c r="K4" s="135">
        <v>18.989999999999998</v>
      </c>
      <c r="L4" s="135">
        <v>17.13</v>
      </c>
      <c r="M4" s="186">
        <v>17.13</v>
      </c>
      <c r="N4" s="185">
        <v>21.54</v>
      </c>
      <c r="O4" s="135">
        <v>21.54</v>
      </c>
      <c r="P4" s="135">
        <v>18.59</v>
      </c>
      <c r="Q4" s="186">
        <v>18.59</v>
      </c>
      <c r="R4" s="187" t="s">
        <v>35</v>
      </c>
      <c r="S4" s="133" t="s">
        <v>35</v>
      </c>
      <c r="T4" s="133" t="s">
        <v>35</v>
      </c>
      <c r="U4" s="188" t="s">
        <v>35</v>
      </c>
    </row>
    <row r="5" spans="1:21" x14ac:dyDescent="0.25">
      <c r="A5" s="182">
        <v>1</v>
      </c>
      <c r="B5" s="183">
        <v>12.82</v>
      </c>
      <c r="C5" s="131">
        <v>12.82</v>
      </c>
      <c r="D5" s="131">
        <v>11.11</v>
      </c>
      <c r="E5" s="184">
        <v>11.11</v>
      </c>
      <c r="F5" s="183">
        <v>14.6</v>
      </c>
      <c r="G5" s="131">
        <v>14.6</v>
      </c>
      <c r="H5" s="131">
        <v>12.01</v>
      </c>
      <c r="I5" s="184">
        <v>12.01</v>
      </c>
      <c r="J5" s="185">
        <v>19.32</v>
      </c>
      <c r="K5" s="135">
        <v>19.32</v>
      </c>
      <c r="L5" s="135">
        <v>17.41</v>
      </c>
      <c r="M5" s="186">
        <v>17.41</v>
      </c>
      <c r="N5" s="185">
        <v>21.71</v>
      </c>
      <c r="O5" s="135">
        <v>21.71</v>
      </c>
      <c r="P5" s="135">
        <v>18.760000000000002</v>
      </c>
      <c r="Q5" s="186">
        <v>18.760000000000002</v>
      </c>
      <c r="R5" s="187" t="s">
        <v>35</v>
      </c>
      <c r="S5" s="133" t="s">
        <v>35</v>
      </c>
      <c r="T5" s="133" t="s">
        <v>35</v>
      </c>
      <c r="U5" s="188" t="s">
        <v>35</v>
      </c>
    </row>
    <row r="6" spans="1:21" x14ac:dyDescent="0.25">
      <c r="A6" s="182">
        <v>2</v>
      </c>
      <c r="B6" s="183">
        <v>12.92</v>
      </c>
      <c r="C6" s="131">
        <v>12.92</v>
      </c>
      <c r="D6" s="131">
        <v>11.2</v>
      </c>
      <c r="E6" s="184">
        <v>11.2</v>
      </c>
      <c r="F6" s="183">
        <v>14.62</v>
      </c>
      <c r="G6" s="131">
        <v>14.62</v>
      </c>
      <c r="H6" s="131">
        <v>12.05</v>
      </c>
      <c r="I6" s="184">
        <v>12.05</v>
      </c>
      <c r="J6" s="185">
        <v>19.649999999999999</v>
      </c>
      <c r="K6" s="135">
        <v>19.649999999999999</v>
      </c>
      <c r="L6" s="135">
        <v>17.7</v>
      </c>
      <c r="M6" s="186">
        <v>17.7</v>
      </c>
      <c r="N6" s="185">
        <v>21.88</v>
      </c>
      <c r="O6" s="135">
        <v>21.88</v>
      </c>
      <c r="P6" s="135">
        <v>18.95</v>
      </c>
      <c r="Q6" s="186">
        <v>18.95</v>
      </c>
      <c r="R6" s="187" t="s">
        <v>35</v>
      </c>
      <c r="S6" s="133" t="s">
        <v>35</v>
      </c>
      <c r="T6" s="133" t="s">
        <v>35</v>
      </c>
      <c r="U6" s="188" t="s">
        <v>35</v>
      </c>
    </row>
    <row r="7" spans="1:21" x14ac:dyDescent="0.25">
      <c r="A7" s="182">
        <v>3</v>
      </c>
      <c r="B7" s="183">
        <v>13.03</v>
      </c>
      <c r="C7" s="131">
        <v>13.03</v>
      </c>
      <c r="D7" s="131">
        <v>11.28</v>
      </c>
      <c r="E7" s="184">
        <v>11.28</v>
      </c>
      <c r="F7" s="183">
        <v>14.64</v>
      </c>
      <c r="G7" s="131">
        <v>14.64</v>
      </c>
      <c r="H7" s="131">
        <v>12.07</v>
      </c>
      <c r="I7" s="184">
        <v>12.07</v>
      </c>
      <c r="J7" s="185">
        <v>19.97</v>
      </c>
      <c r="K7" s="135">
        <v>19.97</v>
      </c>
      <c r="L7" s="135">
        <v>17.989999999999998</v>
      </c>
      <c r="M7" s="186">
        <v>17.989999999999998</v>
      </c>
      <c r="N7" s="185">
        <v>22.06</v>
      </c>
      <c r="O7" s="135">
        <v>22.06</v>
      </c>
      <c r="P7" s="135">
        <v>19.13</v>
      </c>
      <c r="Q7" s="186">
        <v>19.13</v>
      </c>
      <c r="R7" s="187" t="s">
        <v>35</v>
      </c>
      <c r="S7" s="133" t="s">
        <v>35</v>
      </c>
      <c r="T7" s="133" t="s">
        <v>35</v>
      </c>
      <c r="U7" s="188" t="s">
        <v>35</v>
      </c>
    </row>
    <row r="8" spans="1:21" x14ac:dyDescent="0.25">
      <c r="A8" s="182">
        <v>4</v>
      </c>
      <c r="B8" s="183">
        <v>13.13</v>
      </c>
      <c r="C8" s="131">
        <v>13.13</v>
      </c>
      <c r="D8" s="131">
        <v>11.38</v>
      </c>
      <c r="E8" s="184">
        <v>11.38</v>
      </c>
      <c r="F8" s="183">
        <v>14.65</v>
      </c>
      <c r="G8" s="131">
        <v>14.65</v>
      </c>
      <c r="H8" s="131">
        <v>12.1</v>
      </c>
      <c r="I8" s="184">
        <v>12.1</v>
      </c>
      <c r="J8" s="185">
        <v>20.3</v>
      </c>
      <c r="K8" s="135">
        <v>20.3</v>
      </c>
      <c r="L8" s="135">
        <v>18.28</v>
      </c>
      <c r="M8" s="186">
        <v>18.28</v>
      </c>
      <c r="N8" s="185">
        <v>22.23</v>
      </c>
      <c r="O8" s="135">
        <v>22.23</v>
      </c>
      <c r="P8" s="135">
        <v>19.32</v>
      </c>
      <c r="Q8" s="186">
        <v>19.32</v>
      </c>
      <c r="R8" s="187" t="s">
        <v>35</v>
      </c>
      <c r="S8" s="133" t="s">
        <v>35</v>
      </c>
      <c r="T8" s="133" t="s">
        <v>35</v>
      </c>
      <c r="U8" s="188" t="s">
        <v>35</v>
      </c>
    </row>
    <row r="9" spans="1:21" x14ac:dyDescent="0.25">
      <c r="A9" s="182">
        <v>5</v>
      </c>
      <c r="B9" s="183">
        <v>13.22</v>
      </c>
      <c r="C9" s="131">
        <v>13.22</v>
      </c>
      <c r="D9" s="131">
        <v>11.46</v>
      </c>
      <c r="E9" s="184">
        <v>11.46</v>
      </c>
      <c r="F9" s="183">
        <v>14.67</v>
      </c>
      <c r="G9" s="131">
        <v>14.67</v>
      </c>
      <c r="H9" s="131">
        <v>12.14</v>
      </c>
      <c r="I9" s="184">
        <v>12.14</v>
      </c>
      <c r="J9" s="185">
        <v>20.62</v>
      </c>
      <c r="K9" s="135">
        <v>20.62</v>
      </c>
      <c r="L9" s="135">
        <v>18.559999999999999</v>
      </c>
      <c r="M9" s="186">
        <v>18.559999999999999</v>
      </c>
      <c r="N9" s="185">
        <v>22.41</v>
      </c>
      <c r="O9" s="135">
        <v>22.41</v>
      </c>
      <c r="P9" s="135">
        <v>19.5</v>
      </c>
      <c r="Q9" s="186">
        <v>19.5</v>
      </c>
      <c r="R9" s="187" t="s">
        <v>35</v>
      </c>
      <c r="S9" s="133" t="s">
        <v>35</v>
      </c>
      <c r="T9" s="133" t="s">
        <v>35</v>
      </c>
      <c r="U9" s="188" t="s">
        <v>35</v>
      </c>
    </row>
    <row r="10" spans="1:21" x14ac:dyDescent="0.25">
      <c r="A10" s="182">
        <v>6</v>
      </c>
      <c r="B10" s="183">
        <v>13.5</v>
      </c>
      <c r="C10" s="131">
        <v>13.5</v>
      </c>
      <c r="D10" s="131">
        <v>11.63</v>
      </c>
      <c r="E10" s="184">
        <v>11.63</v>
      </c>
      <c r="F10" s="183">
        <v>15.09</v>
      </c>
      <c r="G10" s="131">
        <v>15.09</v>
      </c>
      <c r="H10" s="131">
        <v>12.37</v>
      </c>
      <c r="I10" s="184">
        <v>12.37</v>
      </c>
      <c r="J10" s="185">
        <v>21.19</v>
      </c>
      <c r="K10" s="135">
        <v>21.19</v>
      </c>
      <c r="L10" s="135">
        <v>18.989999999999998</v>
      </c>
      <c r="M10" s="186">
        <v>18.989999999999998</v>
      </c>
      <c r="N10" s="185">
        <v>23.15</v>
      </c>
      <c r="O10" s="135">
        <v>23.15</v>
      </c>
      <c r="P10" s="135">
        <v>19.98</v>
      </c>
      <c r="Q10" s="186">
        <v>19.98</v>
      </c>
      <c r="R10" s="187" t="s">
        <v>35</v>
      </c>
      <c r="S10" s="133" t="s">
        <v>35</v>
      </c>
      <c r="T10" s="133" t="s">
        <v>35</v>
      </c>
      <c r="U10" s="188" t="s">
        <v>35</v>
      </c>
    </row>
    <row r="11" spans="1:21" x14ac:dyDescent="0.25">
      <c r="A11" s="182">
        <v>7</v>
      </c>
      <c r="B11" s="183">
        <v>13.79</v>
      </c>
      <c r="C11" s="131">
        <v>13.79</v>
      </c>
      <c r="D11" s="131">
        <v>11.8</v>
      </c>
      <c r="E11" s="184">
        <v>11.8</v>
      </c>
      <c r="F11" s="183">
        <v>15.52</v>
      </c>
      <c r="G11" s="131">
        <v>15.52</v>
      </c>
      <c r="H11" s="131">
        <v>12.6</v>
      </c>
      <c r="I11" s="184">
        <v>12.6</v>
      </c>
      <c r="J11" s="185">
        <v>21.76</v>
      </c>
      <c r="K11" s="135">
        <v>21.76</v>
      </c>
      <c r="L11" s="135">
        <v>19.43</v>
      </c>
      <c r="M11" s="186">
        <v>19.43</v>
      </c>
      <c r="N11" s="185">
        <v>23.9</v>
      </c>
      <c r="O11" s="135">
        <v>23.9</v>
      </c>
      <c r="P11" s="135">
        <v>20.46</v>
      </c>
      <c r="Q11" s="186">
        <v>20.46</v>
      </c>
      <c r="R11" s="187" t="s">
        <v>35</v>
      </c>
      <c r="S11" s="133" t="s">
        <v>35</v>
      </c>
      <c r="T11" s="133" t="s">
        <v>35</v>
      </c>
      <c r="U11" s="188" t="s">
        <v>35</v>
      </c>
    </row>
    <row r="12" spans="1:21" x14ac:dyDescent="0.25">
      <c r="A12" s="182">
        <v>8</v>
      </c>
      <c r="B12" s="183">
        <v>14.08</v>
      </c>
      <c r="C12" s="131">
        <v>14.08</v>
      </c>
      <c r="D12" s="131">
        <v>11.99</v>
      </c>
      <c r="E12" s="184">
        <v>11.99</v>
      </c>
      <c r="F12" s="183">
        <v>15.94</v>
      </c>
      <c r="G12" s="131">
        <v>15.94</v>
      </c>
      <c r="H12" s="131">
        <v>12.83</v>
      </c>
      <c r="I12" s="184">
        <v>12.83</v>
      </c>
      <c r="J12" s="185">
        <v>22.31</v>
      </c>
      <c r="K12" s="135">
        <v>22.31</v>
      </c>
      <c r="L12" s="135">
        <v>19.850000000000001</v>
      </c>
      <c r="M12" s="186">
        <v>19.850000000000001</v>
      </c>
      <c r="N12" s="185">
        <v>24.65</v>
      </c>
      <c r="O12" s="135">
        <v>24.65</v>
      </c>
      <c r="P12" s="135">
        <v>20.94</v>
      </c>
      <c r="Q12" s="186">
        <v>20.94</v>
      </c>
      <c r="R12" s="187" t="s">
        <v>35</v>
      </c>
      <c r="S12" s="133" t="s">
        <v>35</v>
      </c>
      <c r="T12" s="133" t="s">
        <v>35</v>
      </c>
      <c r="U12" s="188" t="s">
        <v>35</v>
      </c>
    </row>
    <row r="13" spans="1:21" x14ac:dyDescent="0.25">
      <c r="A13" s="182">
        <v>9</v>
      </c>
      <c r="B13" s="183">
        <v>14.36</v>
      </c>
      <c r="C13" s="131">
        <v>14.36</v>
      </c>
      <c r="D13" s="131">
        <v>12.16</v>
      </c>
      <c r="E13" s="184">
        <v>12.16</v>
      </c>
      <c r="F13" s="183">
        <v>16.36</v>
      </c>
      <c r="G13" s="131">
        <v>16.36</v>
      </c>
      <c r="H13" s="131">
        <v>13.06</v>
      </c>
      <c r="I13" s="184">
        <v>13.06</v>
      </c>
      <c r="J13" s="185">
        <v>22.88</v>
      </c>
      <c r="K13" s="135">
        <v>22.88</v>
      </c>
      <c r="L13" s="135">
        <v>20.28</v>
      </c>
      <c r="M13" s="186">
        <v>20.28</v>
      </c>
      <c r="N13" s="185">
        <v>25.4</v>
      </c>
      <c r="O13" s="135">
        <v>25.4</v>
      </c>
      <c r="P13" s="135">
        <v>21.42</v>
      </c>
      <c r="Q13" s="186">
        <v>21.42</v>
      </c>
      <c r="R13" s="187" t="s">
        <v>35</v>
      </c>
      <c r="S13" s="133" t="s">
        <v>35</v>
      </c>
      <c r="T13" s="133" t="s">
        <v>35</v>
      </c>
      <c r="U13" s="188" t="s">
        <v>35</v>
      </c>
    </row>
    <row r="14" spans="1:21" x14ac:dyDescent="0.25">
      <c r="A14" s="182">
        <v>10</v>
      </c>
      <c r="B14" s="183">
        <v>14.64</v>
      </c>
      <c r="C14" s="131">
        <v>14.64</v>
      </c>
      <c r="D14" s="131">
        <v>12.33</v>
      </c>
      <c r="E14" s="184">
        <v>12.33</v>
      </c>
      <c r="F14" s="183">
        <v>16.79</v>
      </c>
      <c r="G14" s="131">
        <v>16.79</v>
      </c>
      <c r="H14" s="131">
        <v>13.29</v>
      </c>
      <c r="I14" s="184">
        <v>13.29</v>
      </c>
      <c r="J14" s="185">
        <v>23.45</v>
      </c>
      <c r="K14" s="135">
        <v>23.45</v>
      </c>
      <c r="L14" s="135">
        <v>20.71</v>
      </c>
      <c r="M14" s="186">
        <v>20.71</v>
      </c>
      <c r="N14" s="185">
        <v>26.15</v>
      </c>
      <c r="O14" s="135">
        <v>26.15</v>
      </c>
      <c r="P14" s="135">
        <v>21.9</v>
      </c>
      <c r="Q14" s="186">
        <v>21.9</v>
      </c>
      <c r="R14" s="187" t="s">
        <v>35</v>
      </c>
      <c r="S14" s="133" t="s">
        <v>35</v>
      </c>
      <c r="T14" s="133" t="s">
        <v>35</v>
      </c>
      <c r="U14" s="188" t="s">
        <v>35</v>
      </c>
    </row>
    <row r="15" spans="1:21" x14ac:dyDescent="0.25">
      <c r="A15" s="182">
        <v>11</v>
      </c>
      <c r="B15" s="183">
        <v>15.04</v>
      </c>
      <c r="C15" s="131">
        <v>15.04</v>
      </c>
      <c r="D15" s="131">
        <v>12.56</v>
      </c>
      <c r="E15" s="184">
        <v>12.56</v>
      </c>
      <c r="F15" s="183">
        <v>17.55</v>
      </c>
      <c r="G15" s="131">
        <v>17.55</v>
      </c>
      <c r="H15" s="131">
        <v>13.57</v>
      </c>
      <c r="I15" s="184">
        <v>13.57</v>
      </c>
      <c r="J15" s="185">
        <v>24.27</v>
      </c>
      <c r="K15" s="135">
        <v>24.27</v>
      </c>
      <c r="L15" s="135">
        <v>21.24</v>
      </c>
      <c r="M15" s="186">
        <v>21.24</v>
      </c>
      <c r="N15" s="185">
        <v>27.35</v>
      </c>
      <c r="O15" s="135">
        <v>27.35</v>
      </c>
      <c r="P15" s="135">
        <v>22.52</v>
      </c>
      <c r="Q15" s="186">
        <v>22.52</v>
      </c>
      <c r="R15" s="187" t="s">
        <v>35</v>
      </c>
      <c r="S15" s="133" t="s">
        <v>35</v>
      </c>
      <c r="T15" s="133" t="s">
        <v>35</v>
      </c>
      <c r="U15" s="188" t="s">
        <v>35</v>
      </c>
    </row>
    <row r="16" spans="1:21" x14ac:dyDescent="0.25">
      <c r="A16" s="182">
        <v>12</v>
      </c>
      <c r="B16" s="183">
        <v>15.46</v>
      </c>
      <c r="C16" s="131">
        <v>15.46</v>
      </c>
      <c r="D16" s="131">
        <v>12.8</v>
      </c>
      <c r="E16" s="184">
        <v>12.8</v>
      </c>
      <c r="F16" s="183">
        <v>18.309999999999999</v>
      </c>
      <c r="G16" s="131">
        <v>18.309999999999999</v>
      </c>
      <c r="H16" s="131">
        <v>13.86</v>
      </c>
      <c r="I16" s="184">
        <v>13.86</v>
      </c>
      <c r="J16" s="185">
        <v>25.07</v>
      </c>
      <c r="K16" s="135">
        <v>25.07</v>
      </c>
      <c r="L16" s="135">
        <v>21.78</v>
      </c>
      <c r="M16" s="186">
        <v>21.78</v>
      </c>
      <c r="N16" s="185">
        <v>28.56</v>
      </c>
      <c r="O16" s="135">
        <v>28.56</v>
      </c>
      <c r="P16" s="135">
        <v>23.14</v>
      </c>
      <c r="Q16" s="186">
        <v>23.14</v>
      </c>
      <c r="R16" s="187" t="s">
        <v>35</v>
      </c>
      <c r="S16" s="133" t="s">
        <v>35</v>
      </c>
      <c r="T16" s="133" t="s">
        <v>35</v>
      </c>
      <c r="U16" s="188" t="s">
        <v>35</v>
      </c>
    </row>
    <row r="17" spans="1:21" x14ac:dyDescent="0.25">
      <c r="A17" s="182">
        <v>13</v>
      </c>
      <c r="B17" s="183">
        <v>15.86</v>
      </c>
      <c r="C17" s="131">
        <v>15.86</v>
      </c>
      <c r="D17" s="131">
        <v>13.01</v>
      </c>
      <c r="E17" s="184">
        <v>13.01</v>
      </c>
      <c r="F17" s="183">
        <v>19.05</v>
      </c>
      <c r="G17" s="131">
        <v>19.05</v>
      </c>
      <c r="H17" s="131">
        <v>14.13</v>
      </c>
      <c r="I17" s="184">
        <v>14.13</v>
      </c>
      <c r="J17" s="185">
        <v>25.89</v>
      </c>
      <c r="K17" s="135">
        <v>25.89</v>
      </c>
      <c r="L17" s="135">
        <v>22.3</v>
      </c>
      <c r="M17" s="186">
        <v>22.3</v>
      </c>
      <c r="N17" s="185">
        <v>29.76</v>
      </c>
      <c r="O17" s="135">
        <v>29.76</v>
      </c>
      <c r="P17" s="135">
        <v>23.76</v>
      </c>
      <c r="Q17" s="186">
        <v>23.76</v>
      </c>
      <c r="R17" s="187" t="s">
        <v>35</v>
      </c>
      <c r="S17" s="133" t="s">
        <v>35</v>
      </c>
      <c r="T17" s="133" t="s">
        <v>35</v>
      </c>
      <c r="U17" s="188" t="s">
        <v>35</v>
      </c>
    </row>
    <row r="18" spans="1:21" x14ac:dyDescent="0.25">
      <c r="A18" s="182">
        <v>14</v>
      </c>
      <c r="B18" s="183">
        <v>16.28</v>
      </c>
      <c r="C18" s="131">
        <v>16.28</v>
      </c>
      <c r="D18" s="131">
        <v>13.25</v>
      </c>
      <c r="E18" s="184">
        <v>13.25</v>
      </c>
      <c r="F18" s="183">
        <v>19.809999999999999</v>
      </c>
      <c r="G18" s="131">
        <v>19.809999999999999</v>
      </c>
      <c r="H18" s="131">
        <v>14.42</v>
      </c>
      <c r="I18" s="184">
        <v>14.42</v>
      </c>
      <c r="J18" s="185">
        <v>26.7</v>
      </c>
      <c r="K18" s="135">
        <v>26.7</v>
      </c>
      <c r="L18" s="135">
        <v>22.84</v>
      </c>
      <c r="M18" s="186">
        <v>22.84</v>
      </c>
      <c r="N18" s="185">
        <v>30.96</v>
      </c>
      <c r="O18" s="135">
        <v>30.96</v>
      </c>
      <c r="P18" s="135">
        <v>24.38</v>
      </c>
      <c r="Q18" s="186">
        <v>24.38</v>
      </c>
      <c r="R18" s="187" t="s">
        <v>35</v>
      </c>
      <c r="S18" s="133" t="s">
        <v>35</v>
      </c>
      <c r="T18" s="133" t="s">
        <v>35</v>
      </c>
      <c r="U18" s="188" t="s">
        <v>35</v>
      </c>
    </row>
    <row r="19" spans="1:21" x14ac:dyDescent="0.25">
      <c r="A19" s="182">
        <v>15</v>
      </c>
      <c r="B19" s="183">
        <v>16.68</v>
      </c>
      <c r="C19" s="131">
        <v>16.68</v>
      </c>
      <c r="D19" s="131">
        <v>13.48</v>
      </c>
      <c r="E19" s="184">
        <v>13.48</v>
      </c>
      <c r="F19" s="183">
        <v>20.57</v>
      </c>
      <c r="G19" s="131">
        <v>20.57</v>
      </c>
      <c r="H19" s="131">
        <v>14.7</v>
      </c>
      <c r="I19" s="184">
        <v>14.7</v>
      </c>
      <c r="J19" s="185">
        <v>27.52</v>
      </c>
      <c r="K19" s="135">
        <v>27.52</v>
      </c>
      <c r="L19" s="135">
        <v>23.37</v>
      </c>
      <c r="M19" s="186">
        <v>23.37</v>
      </c>
      <c r="N19" s="185">
        <v>32.17</v>
      </c>
      <c r="O19" s="135">
        <v>32.17</v>
      </c>
      <c r="P19" s="135">
        <v>25</v>
      </c>
      <c r="Q19" s="186">
        <v>25</v>
      </c>
      <c r="R19" s="187" t="s">
        <v>35</v>
      </c>
      <c r="S19" s="133" t="s">
        <v>35</v>
      </c>
      <c r="T19" s="133" t="s">
        <v>35</v>
      </c>
      <c r="U19" s="188" t="s">
        <v>35</v>
      </c>
    </row>
    <row r="20" spans="1:21" x14ac:dyDescent="0.25">
      <c r="A20" s="182">
        <v>16</v>
      </c>
      <c r="B20" s="183">
        <v>16.850000000000001</v>
      </c>
      <c r="C20" s="131">
        <v>16.850000000000001</v>
      </c>
      <c r="D20" s="131">
        <v>13.53</v>
      </c>
      <c r="E20" s="184">
        <v>13.53</v>
      </c>
      <c r="F20" s="183">
        <v>20.86</v>
      </c>
      <c r="G20" s="131">
        <v>20.86</v>
      </c>
      <c r="H20" s="131">
        <v>14.8</v>
      </c>
      <c r="I20" s="184">
        <v>14.8</v>
      </c>
      <c r="J20" s="185">
        <v>28.11</v>
      </c>
      <c r="K20" s="135">
        <v>28.11</v>
      </c>
      <c r="L20" s="135">
        <v>23.81</v>
      </c>
      <c r="M20" s="186">
        <v>23.81</v>
      </c>
      <c r="N20" s="185">
        <v>32.93</v>
      </c>
      <c r="O20" s="135">
        <v>32.93</v>
      </c>
      <c r="P20" s="135">
        <v>25.49</v>
      </c>
      <c r="Q20" s="186">
        <v>25.49</v>
      </c>
      <c r="R20" s="187" t="s">
        <v>35</v>
      </c>
      <c r="S20" s="133" t="s">
        <v>35</v>
      </c>
      <c r="T20" s="133" t="s">
        <v>35</v>
      </c>
      <c r="U20" s="188" t="s">
        <v>35</v>
      </c>
    </row>
    <row r="21" spans="1:21" x14ac:dyDescent="0.25">
      <c r="A21" s="182">
        <v>17</v>
      </c>
      <c r="B21" s="183">
        <v>16.93</v>
      </c>
      <c r="C21" s="131">
        <v>16.93</v>
      </c>
      <c r="D21" s="131">
        <v>13.52</v>
      </c>
      <c r="E21" s="184">
        <v>13.52</v>
      </c>
      <c r="F21" s="183">
        <v>20.95</v>
      </c>
      <c r="G21" s="131">
        <v>20.95</v>
      </c>
      <c r="H21" s="131">
        <v>14.8</v>
      </c>
      <c r="I21" s="184">
        <v>14.8</v>
      </c>
      <c r="J21" s="185">
        <v>28.59</v>
      </c>
      <c r="K21" s="135">
        <v>28.59</v>
      </c>
      <c r="L21" s="135">
        <v>24.2</v>
      </c>
      <c r="M21" s="186">
        <v>24.2</v>
      </c>
      <c r="N21" s="185">
        <v>33.479999999999997</v>
      </c>
      <c r="O21" s="135">
        <v>33.479999999999997</v>
      </c>
      <c r="P21" s="135">
        <v>25.91</v>
      </c>
      <c r="Q21" s="186">
        <v>25.91</v>
      </c>
      <c r="R21" s="187" t="s">
        <v>35</v>
      </c>
      <c r="S21" s="133" t="s">
        <v>35</v>
      </c>
      <c r="T21" s="133" t="s">
        <v>35</v>
      </c>
      <c r="U21" s="188" t="s">
        <v>35</v>
      </c>
    </row>
    <row r="22" spans="1:21" x14ac:dyDescent="0.25">
      <c r="A22" s="182">
        <v>18</v>
      </c>
      <c r="B22" s="183">
        <v>19.93</v>
      </c>
      <c r="C22" s="131">
        <v>14.16</v>
      </c>
      <c r="D22" s="131">
        <v>13.69</v>
      </c>
      <c r="E22" s="184">
        <v>11.47</v>
      </c>
      <c r="F22" s="183">
        <v>24.63</v>
      </c>
      <c r="G22" s="131">
        <v>16.579999999999998</v>
      </c>
      <c r="H22" s="131">
        <v>15.02</v>
      </c>
      <c r="I22" s="184">
        <v>12.11</v>
      </c>
      <c r="J22" s="185">
        <v>29.03</v>
      </c>
      <c r="K22" s="135">
        <v>23.95</v>
      </c>
      <c r="L22" s="135">
        <v>24.59</v>
      </c>
      <c r="M22" s="186">
        <v>20.43</v>
      </c>
      <c r="N22" s="185">
        <v>33.94</v>
      </c>
      <c r="O22" s="135">
        <v>27.01</v>
      </c>
      <c r="P22" s="135">
        <v>26.32</v>
      </c>
      <c r="Q22" s="186">
        <v>21.5</v>
      </c>
      <c r="R22" s="185">
        <v>38.82</v>
      </c>
      <c r="S22" s="135">
        <v>38.82</v>
      </c>
      <c r="T22" s="135">
        <v>29.3</v>
      </c>
      <c r="U22" s="186">
        <v>29.3</v>
      </c>
    </row>
    <row r="23" spans="1:21" x14ac:dyDescent="0.25">
      <c r="A23" s="182">
        <v>19</v>
      </c>
      <c r="B23" s="183">
        <v>19.98</v>
      </c>
      <c r="C23" s="131">
        <v>14.21</v>
      </c>
      <c r="D23" s="131">
        <v>13.69</v>
      </c>
      <c r="E23" s="184">
        <v>11.45</v>
      </c>
      <c r="F23" s="183">
        <v>24.61</v>
      </c>
      <c r="G23" s="131">
        <v>16.600000000000001</v>
      </c>
      <c r="H23" s="131">
        <v>15.04</v>
      </c>
      <c r="I23" s="184">
        <v>12.15</v>
      </c>
      <c r="J23" s="185">
        <v>29.51</v>
      </c>
      <c r="K23" s="135">
        <v>24.38</v>
      </c>
      <c r="L23" s="135">
        <v>25.03</v>
      </c>
      <c r="M23" s="186">
        <v>20.79</v>
      </c>
      <c r="N23" s="185">
        <v>34.39</v>
      </c>
      <c r="O23" s="135">
        <v>27.45</v>
      </c>
      <c r="P23" s="135">
        <v>26.79</v>
      </c>
      <c r="Q23" s="186">
        <v>21.88</v>
      </c>
      <c r="R23" s="185">
        <v>39.39</v>
      </c>
      <c r="S23" s="135">
        <v>39.39</v>
      </c>
      <c r="T23" s="135">
        <v>29.89</v>
      </c>
      <c r="U23" s="186">
        <v>29.89</v>
      </c>
    </row>
    <row r="24" spans="1:21" x14ac:dyDescent="0.25">
      <c r="A24" s="182">
        <v>20</v>
      </c>
      <c r="B24" s="183">
        <v>20.13</v>
      </c>
      <c r="C24" s="131">
        <v>14.31</v>
      </c>
      <c r="D24" s="131">
        <v>13.79</v>
      </c>
      <c r="E24" s="184">
        <v>11.56</v>
      </c>
      <c r="F24" s="183">
        <v>24.69</v>
      </c>
      <c r="G24" s="131">
        <v>16.62</v>
      </c>
      <c r="H24" s="131">
        <v>15.17</v>
      </c>
      <c r="I24" s="184">
        <v>12.24</v>
      </c>
      <c r="J24" s="185">
        <v>30.06</v>
      </c>
      <c r="K24" s="135">
        <v>24.8</v>
      </c>
      <c r="L24" s="135">
        <v>25.58</v>
      </c>
      <c r="M24" s="186">
        <v>21.25</v>
      </c>
      <c r="N24" s="185">
        <v>34.9</v>
      </c>
      <c r="O24" s="135">
        <v>27.77</v>
      </c>
      <c r="P24" s="135">
        <v>27.36</v>
      </c>
      <c r="Q24" s="186">
        <v>22.35</v>
      </c>
      <c r="R24" s="185">
        <v>39.950000000000003</v>
      </c>
      <c r="S24" s="135">
        <v>39.950000000000003</v>
      </c>
      <c r="T24" s="135">
        <v>30.46</v>
      </c>
      <c r="U24" s="186">
        <v>30.46</v>
      </c>
    </row>
    <row r="25" spans="1:21" x14ac:dyDescent="0.25">
      <c r="A25" s="182">
        <v>21</v>
      </c>
      <c r="B25" s="183">
        <v>20.46</v>
      </c>
      <c r="C25" s="131">
        <v>14.56</v>
      </c>
      <c r="D25" s="131">
        <v>14.12</v>
      </c>
      <c r="E25" s="184">
        <v>11.8</v>
      </c>
      <c r="F25" s="183">
        <v>24.92</v>
      </c>
      <c r="G25" s="131">
        <v>16.8</v>
      </c>
      <c r="H25" s="131">
        <v>15.53</v>
      </c>
      <c r="I25" s="184">
        <v>12.54</v>
      </c>
      <c r="J25" s="185">
        <v>30.81</v>
      </c>
      <c r="K25" s="135">
        <v>25.46</v>
      </c>
      <c r="L25" s="135">
        <v>26.39</v>
      </c>
      <c r="M25" s="186">
        <v>21.91</v>
      </c>
      <c r="N25" s="185">
        <v>35.520000000000003</v>
      </c>
      <c r="O25" s="135">
        <v>28.36</v>
      </c>
      <c r="P25" s="135">
        <v>28.2</v>
      </c>
      <c r="Q25" s="186">
        <v>23.04</v>
      </c>
      <c r="R25" s="185">
        <v>40.51</v>
      </c>
      <c r="S25" s="135">
        <v>40.51</v>
      </c>
      <c r="T25" s="135">
        <v>31.04</v>
      </c>
      <c r="U25" s="186">
        <v>31.04</v>
      </c>
    </row>
    <row r="26" spans="1:21" x14ac:dyDescent="0.25">
      <c r="A26" s="182">
        <v>22</v>
      </c>
      <c r="B26" s="183">
        <v>20.8</v>
      </c>
      <c r="C26" s="131">
        <v>14.8</v>
      </c>
      <c r="D26" s="131">
        <v>14.45</v>
      </c>
      <c r="E26" s="184">
        <v>12.05</v>
      </c>
      <c r="F26" s="183">
        <v>25.16</v>
      </c>
      <c r="G26" s="131">
        <v>17</v>
      </c>
      <c r="H26" s="131">
        <v>15.88</v>
      </c>
      <c r="I26" s="184">
        <v>12.84</v>
      </c>
      <c r="J26" s="185">
        <v>31.56</v>
      </c>
      <c r="K26" s="135">
        <v>26.12</v>
      </c>
      <c r="L26" s="135">
        <v>27.2</v>
      </c>
      <c r="M26" s="186">
        <v>22.58</v>
      </c>
      <c r="N26" s="185">
        <v>36.15</v>
      </c>
      <c r="O26" s="135">
        <v>28.95</v>
      </c>
      <c r="P26" s="135">
        <v>29.03</v>
      </c>
      <c r="Q26" s="186">
        <v>23.71</v>
      </c>
      <c r="R26" s="185">
        <v>41.08</v>
      </c>
      <c r="S26" s="135">
        <v>41.08</v>
      </c>
      <c r="T26" s="135">
        <v>31.63</v>
      </c>
      <c r="U26" s="186">
        <v>31.63</v>
      </c>
    </row>
    <row r="27" spans="1:21" x14ac:dyDescent="0.25">
      <c r="A27" s="182">
        <v>23</v>
      </c>
      <c r="B27" s="183">
        <v>21.13</v>
      </c>
      <c r="C27" s="131">
        <v>15.06</v>
      </c>
      <c r="D27" s="131">
        <v>14.78</v>
      </c>
      <c r="E27" s="184">
        <v>12.3</v>
      </c>
      <c r="F27" s="183">
        <v>25.39</v>
      </c>
      <c r="G27" s="131">
        <v>17.18</v>
      </c>
      <c r="H27" s="131">
        <v>16.239999999999998</v>
      </c>
      <c r="I27" s="184">
        <v>13.13</v>
      </c>
      <c r="J27" s="185">
        <v>32.31</v>
      </c>
      <c r="K27" s="135">
        <v>26.79</v>
      </c>
      <c r="L27" s="135">
        <v>28</v>
      </c>
      <c r="M27" s="186">
        <v>23.23</v>
      </c>
      <c r="N27" s="185">
        <v>36.770000000000003</v>
      </c>
      <c r="O27" s="135">
        <v>29.54</v>
      </c>
      <c r="P27" s="135">
        <v>29.87</v>
      </c>
      <c r="Q27" s="186">
        <v>24.39</v>
      </c>
      <c r="R27" s="185">
        <v>41.65</v>
      </c>
      <c r="S27" s="135">
        <v>41.65</v>
      </c>
      <c r="T27" s="135">
        <v>32.200000000000003</v>
      </c>
      <c r="U27" s="186">
        <v>32.200000000000003</v>
      </c>
    </row>
    <row r="28" spans="1:21" x14ac:dyDescent="0.25">
      <c r="A28" s="182">
        <v>24</v>
      </c>
      <c r="B28" s="183">
        <v>21.48</v>
      </c>
      <c r="C28" s="131">
        <v>15.3</v>
      </c>
      <c r="D28" s="131">
        <v>15.1</v>
      </c>
      <c r="E28" s="184">
        <v>12.54</v>
      </c>
      <c r="F28" s="183">
        <v>25.64</v>
      </c>
      <c r="G28" s="131">
        <v>17.38</v>
      </c>
      <c r="H28" s="131">
        <v>16.59</v>
      </c>
      <c r="I28" s="184">
        <v>13.43</v>
      </c>
      <c r="J28" s="185">
        <v>33.06</v>
      </c>
      <c r="K28" s="135">
        <v>27.45</v>
      </c>
      <c r="L28" s="135">
        <v>28.81</v>
      </c>
      <c r="M28" s="186">
        <v>23.89</v>
      </c>
      <c r="N28" s="185">
        <v>37.4</v>
      </c>
      <c r="O28" s="135">
        <v>30.12</v>
      </c>
      <c r="P28" s="135">
        <v>30.7</v>
      </c>
      <c r="Q28" s="186">
        <v>25.06</v>
      </c>
      <c r="R28" s="185">
        <v>42.22</v>
      </c>
      <c r="S28" s="135">
        <v>42.22</v>
      </c>
      <c r="T28" s="135">
        <v>32.79</v>
      </c>
      <c r="U28" s="186">
        <v>32.79</v>
      </c>
    </row>
    <row r="29" spans="1:21" x14ac:dyDescent="0.25">
      <c r="A29" s="182">
        <v>25</v>
      </c>
      <c r="B29" s="183">
        <v>21.81</v>
      </c>
      <c r="C29" s="131">
        <v>15.55</v>
      </c>
      <c r="D29" s="131">
        <v>15.43</v>
      </c>
      <c r="E29" s="184">
        <v>12.78</v>
      </c>
      <c r="F29" s="183">
        <v>25.87</v>
      </c>
      <c r="G29" s="131">
        <v>17.559999999999999</v>
      </c>
      <c r="H29" s="131">
        <v>16.940000000000001</v>
      </c>
      <c r="I29" s="184">
        <v>13.73</v>
      </c>
      <c r="J29" s="185">
        <v>33.81</v>
      </c>
      <c r="K29" s="135">
        <v>28.11</v>
      </c>
      <c r="L29" s="135">
        <v>29.62</v>
      </c>
      <c r="M29" s="186">
        <v>24.55</v>
      </c>
      <c r="N29" s="185">
        <v>38.020000000000003</v>
      </c>
      <c r="O29" s="135">
        <v>30.71</v>
      </c>
      <c r="P29" s="135">
        <v>31.54</v>
      </c>
      <c r="Q29" s="186">
        <v>25.75</v>
      </c>
      <c r="R29" s="185">
        <v>42.78</v>
      </c>
      <c r="S29" s="135">
        <v>42.78</v>
      </c>
      <c r="T29" s="135">
        <v>33.36</v>
      </c>
      <c r="U29" s="186">
        <v>33.36</v>
      </c>
    </row>
    <row r="30" spans="1:21" x14ac:dyDescent="0.25">
      <c r="A30" s="182">
        <v>26</v>
      </c>
      <c r="B30" s="183">
        <v>22.27</v>
      </c>
      <c r="C30" s="131">
        <v>15.86</v>
      </c>
      <c r="D30" s="131">
        <v>15.82</v>
      </c>
      <c r="E30" s="184">
        <v>13.07</v>
      </c>
      <c r="F30" s="183">
        <v>26.28</v>
      </c>
      <c r="G30" s="131">
        <v>17.86</v>
      </c>
      <c r="H30" s="131">
        <v>17.39</v>
      </c>
      <c r="I30" s="184">
        <v>14.04</v>
      </c>
      <c r="J30" s="185">
        <v>34.71</v>
      </c>
      <c r="K30" s="135">
        <v>28.89</v>
      </c>
      <c r="L30" s="135">
        <v>30.52</v>
      </c>
      <c r="M30" s="186">
        <v>25.28</v>
      </c>
      <c r="N30" s="185">
        <v>38.85</v>
      </c>
      <c r="O30" s="135">
        <v>31.46</v>
      </c>
      <c r="P30" s="135">
        <v>32.5</v>
      </c>
      <c r="Q30" s="186">
        <v>26.51</v>
      </c>
      <c r="R30" s="185">
        <v>43.41</v>
      </c>
      <c r="S30" s="135">
        <v>43.41</v>
      </c>
      <c r="T30" s="135">
        <v>33.9</v>
      </c>
      <c r="U30" s="186">
        <v>33.9</v>
      </c>
    </row>
    <row r="31" spans="1:21" x14ac:dyDescent="0.25">
      <c r="A31" s="182">
        <v>27</v>
      </c>
      <c r="B31" s="183">
        <v>22.79</v>
      </c>
      <c r="C31" s="131">
        <v>16.22</v>
      </c>
      <c r="D31" s="131">
        <v>16.23</v>
      </c>
      <c r="E31" s="184">
        <v>13.37</v>
      </c>
      <c r="F31" s="183">
        <v>26.77</v>
      </c>
      <c r="G31" s="131">
        <v>18.190000000000001</v>
      </c>
      <c r="H31" s="131">
        <v>17.86</v>
      </c>
      <c r="I31" s="184">
        <v>14.35</v>
      </c>
      <c r="J31" s="185">
        <v>35.659999999999997</v>
      </c>
      <c r="K31" s="135">
        <v>29.72</v>
      </c>
      <c r="L31" s="135">
        <v>31.45</v>
      </c>
      <c r="M31" s="186">
        <v>26.03</v>
      </c>
      <c r="N31" s="185">
        <v>39.74</v>
      </c>
      <c r="O31" s="135">
        <v>32.26</v>
      </c>
      <c r="P31" s="135">
        <v>33.479999999999997</v>
      </c>
      <c r="Q31" s="186">
        <v>27.31</v>
      </c>
      <c r="R31" s="185">
        <v>44.08</v>
      </c>
      <c r="S31" s="135">
        <v>44.08</v>
      </c>
      <c r="T31" s="135">
        <v>34.409999999999997</v>
      </c>
      <c r="U31" s="186">
        <v>34.409999999999997</v>
      </c>
    </row>
    <row r="32" spans="1:21" x14ac:dyDescent="0.25">
      <c r="A32" s="182">
        <v>28</v>
      </c>
      <c r="B32" s="183">
        <v>23.33</v>
      </c>
      <c r="C32" s="131">
        <v>16.579999999999998</v>
      </c>
      <c r="D32" s="131">
        <v>16.66</v>
      </c>
      <c r="E32" s="184">
        <v>13.7</v>
      </c>
      <c r="F32" s="183">
        <v>27.32</v>
      </c>
      <c r="G32" s="131">
        <v>18.55</v>
      </c>
      <c r="H32" s="131">
        <v>18.37</v>
      </c>
      <c r="I32" s="184">
        <v>14.69</v>
      </c>
      <c r="J32" s="185">
        <v>36.67</v>
      </c>
      <c r="K32" s="135">
        <v>30.58</v>
      </c>
      <c r="L32" s="135">
        <v>32.4</v>
      </c>
      <c r="M32" s="186">
        <v>26.81</v>
      </c>
      <c r="N32" s="185">
        <v>40.71</v>
      </c>
      <c r="O32" s="135">
        <v>33.1</v>
      </c>
      <c r="P32" s="135">
        <v>34.520000000000003</v>
      </c>
      <c r="Q32" s="186">
        <v>28.14</v>
      </c>
      <c r="R32" s="185">
        <v>44.75</v>
      </c>
      <c r="S32" s="135">
        <v>44.75</v>
      </c>
      <c r="T32" s="135">
        <v>34.94</v>
      </c>
      <c r="U32" s="186">
        <v>34.94</v>
      </c>
    </row>
    <row r="33" spans="1:21" x14ac:dyDescent="0.25">
      <c r="A33" s="182">
        <v>29</v>
      </c>
      <c r="B33" s="183">
        <v>23.94</v>
      </c>
      <c r="C33" s="131">
        <v>16.989999999999998</v>
      </c>
      <c r="D33" s="131">
        <v>17.13</v>
      </c>
      <c r="E33" s="184">
        <v>14.03</v>
      </c>
      <c r="F33" s="183">
        <v>27.94</v>
      </c>
      <c r="G33" s="131">
        <v>18.97</v>
      </c>
      <c r="H33" s="131">
        <v>18.93</v>
      </c>
      <c r="I33" s="184">
        <v>15.06</v>
      </c>
      <c r="J33" s="185">
        <v>37.72</v>
      </c>
      <c r="K33" s="135">
        <v>31.47</v>
      </c>
      <c r="L33" s="135">
        <v>33.409999999999997</v>
      </c>
      <c r="M33" s="186">
        <v>27.63</v>
      </c>
      <c r="N33" s="185">
        <v>41.75</v>
      </c>
      <c r="O33" s="135">
        <v>34</v>
      </c>
      <c r="P33" s="135">
        <v>35.64</v>
      </c>
      <c r="Q33" s="186">
        <v>29.03</v>
      </c>
      <c r="R33" s="185">
        <v>45.33</v>
      </c>
      <c r="S33" s="135">
        <v>45.33</v>
      </c>
      <c r="T33" s="135">
        <v>35.549999999999997</v>
      </c>
      <c r="U33" s="186">
        <v>35.549999999999997</v>
      </c>
    </row>
    <row r="34" spans="1:21" x14ac:dyDescent="0.25">
      <c r="A34" s="182">
        <v>30</v>
      </c>
      <c r="B34" s="183">
        <v>24.6</v>
      </c>
      <c r="C34" s="131">
        <v>17.43</v>
      </c>
      <c r="D34" s="131">
        <v>17.649999999999999</v>
      </c>
      <c r="E34" s="184">
        <v>14.41</v>
      </c>
      <c r="F34" s="183">
        <v>28.65</v>
      </c>
      <c r="G34" s="131">
        <v>19.43</v>
      </c>
      <c r="H34" s="131">
        <v>19.579999999999998</v>
      </c>
      <c r="I34" s="184">
        <v>15.5</v>
      </c>
      <c r="J34" s="185">
        <v>38.81</v>
      </c>
      <c r="K34" s="135">
        <v>32.409999999999997</v>
      </c>
      <c r="L34" s="135">
        <v>34.49</v>
      </c>
      <c r="M34" s="186">
        <v>28.5</v>
      </c>
      <c r="N34" s="185">
        <v>42.86</v>
      </c>
      <c r="O34" s="135">
        <v>34.97</v>
      </c>
      <c r="P34" s="135">
        <v>36.840000000000003</v>
      </c>
      <c r="Q34" s="186">
        <v>29.99</v>
      </c>
      <c r="R34" s="185">
        <v>45.8</v>
      </c>
      <c r="S34" s="135">
        <v>45.8</v>
      </c>
      <c r="T34" s="135">
        <v>36.32</v>
      </c>
      <c r="U34" s="186">
        <v>36.32</v>
      </c>
    </row>
    <row r="35" spans="1:21" x14ac:dyDescent="0.25">
      <c r="A35" s="182">
        <v>31</v>
      </c>
      <c r="B35" s="183">
        <v>25.23</v>
      </c>
      <c r="C35" s="131">
        <v>17.84</v>
      </c>
      <c r="D35" s="131">
        <v>18.170000000000002</v>
      </c>
      <c r="E35" s="184">
        <v>14.78</v>
      </c>
      <c r="F35" s="183">
        <v>29.37</v>
      </c>
      <c r="G35" s="131">
        <v>19.88</v>
      </c>
      <c r="H35" s="131">
        <v>20.239999999999998</v>
      </c>
      <c r="I35" s="184">
        <v>15.98</v>
      </c>
      <c r="J35" s="185">
        <v>39.869999999999997</v>
      </c>
      <c r="K35" s="135">
        <v>33.33</v>
      </c>
      <c r="L35" s="135">
        <v>35.6</v>
      </c>
      <c r="M35" s="186">
        <v>29.39</v>
      </c>
      <c r="N35" s="185">
        <v>43.96</v>
      </c>
      <c r="O35" s="135">
        <v>35.9</v>
      </c>
      <c r="P35" s="135">
        <v>38.119999999999997</v>
      </c>
      <c r="Q35" s="186">
        <v>31</v>
      </c>
      <c r="R35" s="185">
        <v>45.92</v>
      </c>
      <c r="S35" s="135">
        <v>45.92</v>
      </c>
      <c r="T35" s="135">
        <v>37.1</v>
      </c>
      <c r="U35" s="186">
        <v>37.1</v>
      </c>
    </row>
    <row r="36" spans="1:21" x14ac:dyDescent="0.25">
      <c r="A36" s="182">
        <v>32</v>
      </c>
      <c r="B36" s="183">
        <v>25.97</v>
      </c>
      <c r="C36" s="131">
        <v>18.32</v>
      </c>
      <c r="D36" s="131">
        <v>18.760000000000002</v>
      </c>
      <c r="E36" s="184">
        <v>15.21</v>
      </c>
      <c r="F36" s="183">
        <v>30.24</v>
      </c>
      <c r="G36" s="131">
        <v>20.43</v>
      </c>
      <c r="H36" s="131">
        <v>20.99</v>
      </c>
      <c r="I36" s="184">
        <v>16.52</v>
      </c>
      <c r="J36" s="185">
        <v>41.03</v>
      </c>
      <c r="K36" s="135">
        <v>34.32</v>
      </c>
      <c r="L36" s="135">
        <v>36.78</v>
      </c>
      <c r="M36" s="186">
        <v>30.35</v>
      </c>
      <c r="N36" s="185">
        <v>45.2</v>
      </c>
      <c r="O36" s="135">
        <v>36.96</v>
      </c>
      <c r="P36" s="135">
        <v>39.49</v>
      </c>
      <c r="Q36" s="186">
        <v>32.07</v>
      </c>
      <c r="R36" s="185">
        <v>46.03</v>
      </c>
      <c r="S36" s="135">
        <v>46.03</v>
      </c>
      <c r="T36" s="135">
        <v>38.07</v>
      </c>
      <c r="U36" s="186">
        <v>38.07</v>
      </c>
    </row>
    <row r="37" spans="1:21" x14ac:dyDescent="0.25">
      <c r="A37" s="182">
        <v>33</v>
      </c>
      <c r="B37" s="183">
        <v>26.79</v>
      </c>
      <c r="C37" s="131">
        <v>18.86</v>
      </c>
      <c r="D37" s="131">
        <v>19.420000000000002</v>
      </c>
      <c r="E37" s="184">
        <v>15.68</v>
      </c>
      <c r="F37" s="183">
        <v>31.21</v>
      </c>
      <c r="G37" s="131">
        <v>21.06</v>
      </c>
      <c r="H37" s="131">
        <v>21.84</v>
      </c>
      <c r="I37" s="184">
        <v>17.12</v>
      </c>
      <c r="J37" s="185">
        <v>42.29</v>
      </c>
      <c r="K37" s="135">
        <v>35.4</v>
      </c>
      <c r="L37" s="135">
        <v>38.04</v>
      </c>
      <c r="M37" s="186">
        <v>31.36</v>
      </c>
      <c r="N37" s="185">
        <v>46.55</v>
      </c>
      <c r="O37" s="135">
        <v>38.090000000000003</v>
      </c>
      <c r="P37" s="135">
        <v>40.96</v>
      </c>
      <c r="Q37" s="186">
        <v>33.22</v>
      </c>
      <c r="R37" s="185">
        <v>46.15</v>
      </c>
      <c r="S37" s="135">
        <v>46.15</v>
      </c>
      <c r="T37" s="135">
        <v>39.22</v>
      </c>
      <c r="U37" s="186">
        <v>39.22</v>
      </c>
    </row>
    <row r="38" spans="1:21" x14ac:dyDescent="0.25">
      <c r="A38" s="182">
        <v>34</v>
      </c>
      <c r="B38" s="183">
        <v>27.69</v>
      </c>
      <c r="C38" s="131">
        <v>19.47</v>
      </c>
      <c r="D38" s="131">
        <v>20.14</v>
      </c>
      <c r="E38" s="184">
        <v>16.2</v>
      </c>
      <c r="F38" s="183">
        <v>32.35</v>
      </c>
      <c r="G38" s="131">
        <v>21.78</v>
      </c>
      <c r="H38" s="131">
        <v>22.79</v>
      </c>
      <c r="I38" s="184">
        <v>17.79</v>
      </c>
      <c r="J38" s="185">
        <v>43.65</v>
      </c>
      <c r="K38" s="135">
        <v>36.549999999999997</v>
      </c>
      <c r="L38" s="135">
        <v>39.39</v>
      </c>
      <c r="M38" s="186">
        <v>32.46</v>
      </c>
      <c r="N38" s="185">
        <v>48.04</v>
      </c>
      <c r="O38" s="135">
        <v>39.340000000000003</v>
      </c>
      <c r="P38" s="135">
        <v>42.56</v>
      </c>
      <c r="Q38" s="186">
        <v>34.47</v>
      </c>
      <c r="R38" s="185">
        <v>46.3</v>
      </c>
      <c r="S38" s="135">
        <v>46.3</v>
      </c>
      <c r="T38" s="135">
        <v>40.61</v>
      </c>
      <c r="U38" s="186">
        <v>40.61</v>
      </c>
    </row>
    <row r="39" spans="1:21" x14ac:dyDescent="0.25">
      <c r="A39" s="182">
        <v>35</v>
      </c>
      <c r="B39" s="183">
        <v>28.64</v>
      </c>
      <c r="C39" s="131">
        <v>20.079999999999998</v>
      </c>
      <c r="D39" s="131">
        <v>20.88</v>
      </c>
      <c r="E39" s="184">
        <v>16.73</v>
      </c>
      <c r="F39" s="183">
        <v>33.54</v>
      </c>
      <c r="G39" s="131">
        <v>22.52</v>
      </c>
      <c r="H39" s="131">
        <v>23.77</v>
      </c>
      <c r="I39" s="184">
        <v>18.5</v>
      </c>
      <c r="J39" s="185">
        <v>45</v>
      </c>
      <c r="K39" s="135">
        <v>37.71</v>
      </c>
      <c r="L39" s="135">
        <v>40.76</v>
      </c>
      <c r="M39" s="186">
        <v>33.57</v>
      </c>
      <c r="N39" s="185">
        <v>49.56</v>
      </c>
      <c r="O39" s="135">
        <v>40.61</v>
      </c>
      <c r="P39" s="135">
        <v>44.18</v>
      </c>
      <c r="Q39" s="186">
        <v>35.75</v>
      </c>
      <c r="R39" s="185">
        <v>46.63</v>
      </c>
      <c r="S39" s="135">
        <v>46.63</v>
      </c>
      <c r="T39" s="135">
        <v>41.98</v>
      </c>
      <c r="U39" s="186">
        <v>41.98</v>
      </c>
    </row>
    <row r="40" spans="1:21" x14ac:dyDescent="0.25">
      <c r="A40" s="182">
        <v>36</v>
      </c>
      <c r="B40" s="183">
        <v>29.66</v>
      </c>
      <c r="C40" s="131">
        <v>20.82</v>
      </c>
      <c r="D40" s="131">
        <v>21.59</v>
      </c>
      <c r="E40" s="184">
        <v>17.329999999999998</v>
      </c>
      <c r="F40" s="183">
        <v>34.880000000000003</v>
      </c>
      <c r="G40" s="131">
        <v>23.42</v>
      </c>
      <c r="H40" s="131">
        <v>24.79</v>
      </c>
      <c r="I40" s="184">
        <v>19.23</v>
      </c>
      <c r="J40" s="185">
        <v>47.19</v>
      </c>
      <c r="K40" s="135">
        <v>39.56</v>
      </c>
      <c r="L40" s="135">
        <v>42.8</v>
      </c>
      <c r="M40" s="186">
        <v>35.22</v>
      </c>
      <c r="N40" s="185">
        <v>51.53</v>
      </c>
      <c r="O40" s="135">
        <v>42.25</v>
      </c>
      <c r="P40" s="135">
        <v>46.13</v>
      </c>
      <c r="Q40" s="186">
        <v>37.26</v>
      </c>
      <c r="R40" s="185">
        <v>49.17</v>
      </c>
      <c r="S40" s="135">
        <v>49.17</v>
      </c>
      <c r="T40" s="135">
        <v>43.9</v>
      </c>
      <c r="U40" s="186">
        <v>43.9</v>
      </c>
    </row>
    <row r="41" spans="1:21" x14ac:dyDescent="0.25">
      <c r="A41" s="182">
        <v>37</v>
      </c>
      <c r="B41" s="183">
        <v>30.7</v>
      </c>
      <c r="C41" s="131">
        <v>21.55</v>
      </c>
      <c r="D41" s="131">
        <v>22.28</v>
      </c>
      <c r="E41" s="184">
        <v>17.899999999999999</v>
      </c>
      <c r="F41" s="183">
        <v>36.25</v>
      </c>
      <c r="G41" s="131">
        <v>24.34</v>
      </c>
      <c r="H41" s="131">
        <v>25.8</v>
      </c>
      <c r="I41" s="184">
        <v>19.98</v>
      </c>
      <c r="J41" s="185">
        <v>49.4</v>
      </c>
      <c r="K41" s="135">
        <v>41.44</v>
      </c>
      <c r="L41" s="135">
        <v>44.9</v>
      </c>
      <c r="M41" s="186">
        <v>36.92</v>
      </c>
      <c r="N41" s="185">
        <v>53.53</v>
      </c>
      <c r="O41" s="135">
        <v>43.91</v>
      </c>
      <c r="P41" s="135">
        <v>48.11</v>
      </c>
      <c r="Q41" s="186">
        <v>38.82</v>
      </c>
      <c r="R41" s="185">
        <v>51.34</v>
      </c>
      <c r="S41" s="135">
        <v>51.34</v>
      </c>
      <c r="T41" s="135">
        <v>45.71</v>
      </c>
      <c r="U41" s="186">
        <v>45.71</v>
      </c>
    </row>
    <row r="42" spans="1:21" x14ac:dyDescent="0.25">
      <c r="A42" s="182">
        <v>38</v>
      </c>
      <c r="B42" s="183">
        <v>31.81</v>
      </c>
      <c r="C42" s="131">
        <v>22.34</v>
      </c>
      <c r="D42" s="131">
        <v>23.02</v>
      </c>
      <c r="E42" s="184">
        <v>18.53</v>
      </c>
      <c r="F42" s="183">
        <v>37.74</v>
      </c>
      <c r="G42" s="131">
        <v>25.33</v>
      </c>
      <c r="H42" s="131">
        <v>26.86</v>
      </c>
      <c r="I42" s="184">
        <v>20.77</v>
      </c>
      <c r="J42" s="185">
        <v>51.74</v>
      </c>
      <c r="K42" s="135">
        <v>43.43</v>
      </c>
      <c r="L42" s="135">
        <v>47.1</v>
      </c>
      <c r="M42" s="186">
        <v>38.71</v>
      </c>
      <c r="N42" s="185">
        <v>55.64</v>
      </c>
      <c r="O42" s="135">
        <v>45.66</v>
      </c>
      <c r="P42" s="135">
        <v>50.18</v>
      </c>
      <c r="Q42" s="186">
        <v>40.44</v>
      </c>
      <c r="R42" s="185">
        <v>53.86</v>
      </c>
      <c r="S42" s="135">
        <v>53.86</v>
      </c>
      <c r="T42" s="135">
        <v>47.64</v>
      </c>
      <c r="U42" s="186">
        <v>47.64</v>
      </c>
    </row>
    <row r="43" spans="1:21" x14ac:dyDescent="0.25">
      <c r="A43" s="182">
        <v>39</v>
      </c>
      <c r="B43" s="183">
        <v>32.979999999999997</v>
      </c>
      <c r="C43" s="131">
        <v>23.17</v>
      </c>
      <c r="D43" s="131">
        <v>23.77</v>
      </c>
      <c r="E43" s="184">
        <v>19.18</v>
      </c>
      <c r="F43" s="183">
        <v>39.340000000000003</v>
      </c>
      <c r="G43" s="131">
        <v>26.39</v>
      </c>
      <c r="H43" s="131">
        <v>27.96</v>
      </c>
      <c r="I43" s="184">
        <v>21.59</v>
      </c>
      <c r="J43" s="185">
        <v>54.17</v>
      </c>
      <c r="K43" s="135">
        <v>43.84</v>
      </c>
      <c r="L43" s="135">
        <v>49.41</v>
      </c>
      <c r="M43" s="186">
        <v>40.58</v>
      </c>
      <c r="N43" s="185">
        <v>57.84</v>
      </c>
      <c r="O43" s="135">
        <v>47.48</v>
      </c>
      <c r="P43" s="135">
        <v>52.33</v>
      </c>
      <c r="Q43" s="186">
        <v>42.13</v>
      </c>
      <c r="R43" s="185">
        <v>57.04</v>
      </c>
      <c r="S43" s="135">
        <v>57.04</v>
      </c>
      <c r="T43" s="135">
        <v>50.06</v>
      </c>
      <c r="U43" s="186">
        <v>50.06</v>
      </c>
    </row>
    <row r="44" spans="1:21" x14ac:dyDescent="0.25">
      <c r="A44" s="182">
        <v>40</v>
      </c>
      <c r="B44" s="183">
        <v>34.24</v>
      </c>
      <c r="C44" s="131">
        <v>24.06</v>
      </c>
      <c r="D44" s="131">
        <v>24.54</v>
      </c>
      <c r="E44" s="184">
        <v>19.84</v>
      </c>
      <c r="F44" s="183">
        <v>41.07</v>
      </c>
      <c r="G44" s="131">
        <v>27.54</v>
      </c>
      <c r="H44" s="131">
        <v>29.08</v>
      </c>
      <c r="I44" s="184">
        <v>22.45</v>
      </c>
      <c r="J44" s="185">
        <v>56.76</v>
      </c>
      <c r="K44" s="135">
        <v>47.7</v>
      </c>
      <c r="L44" s="135">
        <v>51.78</v>
      </c>
      <c r="M44" s="186">
        <v>42.5</v>
      </c>
      <c r="N44" s="185">
        <v>60.21</v>
      </c>
      <c r="O44" s="135">
        <v>49.42</v>
      </c>
      <c r="P44" s="135">
        <v>54.54</v>
      </c>
      <c r="Q44" s="186">
        <v>43.85</v>
      </c>
      <c r="R44" s="185">
        <v>60.74</v>
      </c>
      <c r="S44" s="135">
        <v>60.74</v>
      </c>
      <c r="T44" s="135">
        <v>52.65</v>
      </c>
      <c r="U44" s="186">
        <v>52.65</v>
      </c>
    </row>
    <row r="45" spans="1:21" x14ac:dyDescent="0.25">
      <c r="A45" s="182">
        <v>41</v>
      </c>
      <c r="B45" s="183">
        <v>35.06</v>
      </c>
      <c r="C45" s="131">
        <v>24.77</v>
      </c>
      <c r="D45" s="131">
        <v>25.67</v>
      </c>
      <c r="E45" s="184">
        <v>20.399999999999999</v>
      </c>
      <c r="F45" s="183">
        <v>42.28</v>
      </c>
      <c r="G45" s="131">
        <v>28.52</v>
      </c>
      <c r="H45" s="131">
        <v>30.61</v>
      </c>
      <c r="I45" s="184">
        <v>23.23</v>
      </c>
      <c r="J45" s="185">
        <v>58.14</v>
      </c>
      <c r="K45" s="135">
        <v>48.9</v>
      </c>
      <c r="L45" s="135">
        <v>53.27</v>
      </c>
      <c r="M45" s="186">
        <v>43.71</v>
      </c>
      <c r="N45" s="185">
        <v>62.39</v>
      </c>
      <c r="O45" s="135">
        <v>51.24</v>
      </c>
      <c r="P45" s="135">
        <v>56.78</v>
      </c>
      <c r="Q45" s="186">
        <v>45.62</v>
      </c>
      <c r="R45" s="185">
        <v>63.25</v>
      </c>
      <c r="S45" s="135">
        <v>63.25</v>
      </c>
      <c r="T45" s="135">
        <v>54.79</v>
      </c>
      <c r="U45" s="186">
        <v>54.79</v>
      </c>
    </row>
    <row r="46" spans="1:21" x14ac:dyDescent="0.25">
      <c r="A46" s="182">
        <v>42</v>
      </c>
      <c r="B46" s="183">
        <v>35.92</v>
      </c>
      <c r="C46" s="131">
        <v>25.51</v>
      </c>
      <c r="D46" s="131">
        <v>26.83</v>
      </c>
      <c r="E46" s="184">
        <v>20.95</v>
      </c>
      <c r="F46" s="183">
        <v>43.57</v>
      </c>
      <c r="G46" s="131">
        <v>29.55</v>
      </c>
      <c r="H46" s="131">
        <v>32.15</v>
      </c>
      <c r="I46" s="184">
        <v>24.05</v>
      </c>
      <c r="J46" s="185">
        <v>59.58</v>
      </c>
      <c r="K46" s="135">
        <v>50.14</v>
      </c>
      <c r="L46" s="135">
        <v>54.7</v>
      </c>
      <c r="M46" s="186">
        <v>44.88</v>
      </c>
      <c r="N46" s="185">
        <v>64.7</v>
      </c>
      <c r="O46" s="135">
        <v>53.14</v>
      </c>
      <c r="P46" s="135">
        <v>59.03</v>
      </c>
      <c r="Q46" s="186">
        <v>47.39</v>
      </c>
      <c r="R46" s="185">
        <v>66.11</v>
      </c>
      <c r="S46" s="135">
        <v>66.11</v>
      </c>
      <c r="T46" s="135">
        <v>57.02</v>
      </c>
      <c r="U46" s="186">
        <v>57.02</v>
      </c>
    </row>
    <row r="47" spans="1:21" x14ac:dyDescent="0.25">
      <c r="A47" s="182">
        <v>43</v>
      </c>
      <c r="B47" s="183">
        <v>36.75</v>
      </c>
      <c r="C47" s="131">
        <v>26.23</v>
      </c>
      <c r="D47" s="131">
        <v>27.96</v>
      </c>
      <c r="E47" s="184">
        <v>21.46</v>
      </c>
      <c r="F47" s="183">
        <v>44.85</v>
      </c>
      <c r="G47" s="131">
        <v>30.57</v>
      </c>
      <c r="H47" s="131">
        <v>33.64</v>
      </c>
      <c r="I47" s="184">
        <v>24.91</v>
      </c>
      <c r="J47" s="185">
        <v>60.98</v>
      </c>
      <c r="K47" s="135">
        <v>51.35</v>
      </c>
      <c r="L47" s="135">
        <v>56.06</v>
      </c>
      <c r="M47" s="186">
        <v>46</v>
      </c>
      <c r="N47" s="185">
        <v>67.040000000000006</v>
      </c>
      <c r="O47" s="135">
        <v>55.06</v>
      </c>
      <c r="P47" s="135">
        <v>61.24</v>
      </c>
      <c r="Q47" s="186">
        <v>49.14</v>
      </c>
      <c r="R47" s="185">
        <v>68.86</v>
      </c>
      <c r="S47" s="135">
        <v>68.86</v>
      </c>
      <c r="T47" s="135">
        <v>59.15</v>
      </c>
      <c r="U47" s="186">
        <v>59.15</v>
      </c>
    </row>
    <row r="48" spans="1:21" x14ac:dyDescent="0.25">
      <c r="A48" s="182">
        <v>44</v>
      </c>
      <c r="B48" s="183">
        <v>37.56</v>
      </c>
      <c r="C48" s="131">
        <v>26.95</v>
      </c>
      <c r="D48" s="131">
        <v>29.07</v>
      </c>
      <c r="E48" s="184">
        <v>21.93</v>
      </c>
      <c r="F48" s="183">
        <v>46.11</v>
      </c>
      <c r="G48" s="131">
        <v>31.6</v>
      </c>
      <c r="H48" s="131">
        <v>35.08</v>
      </c>
      <c r="I48" s="184">
        <v>25.77</v>
      </c>
      <c r="J48" s="185">
        <v>62.35</v>
      </c>
      <c r="K48" s="135">
        <v>52.52</v>
      </c>
      <c r="L48" s="135">
        <v>57.31</v>
      </c>
      <c r="M48" s="186">
        <v>47.04</v>
      </c>
      <c r="N48" s="185">
        <v>69.430000000000007</v>
      </c>
      <c r="O48" s="135">
        <v>57</v>
      </c>
      <c r="P48" s="135">
        <v>63.38</v>
      </c>
      <c r="Q48" s="186">
        <v>50.85</v>
      </c>
      <c r="R48" s="185">
        <v>71.510000000000005</v>
      </c>
      <c r="S48" s="135">
        <v>71.510000000000005</v>
      </c>
      <c r="T48" s="135">
        <v>61.17</v>
      </c>
      <c r="U48" s="186">
        <v>61.17</v>
      </c>
    </row>
    <row r="49" spans="1:21" x14ac:dyDescent="0.25">
      <c r="A49" s="182">
        <v>45</v>
      </c>
      <c r="B49" s="183">
        <v>38.47</v>
      </c>
      <c r="C49" s="131">
        <v>27.75</v>
      </c>
      <c r="D49" s="131">
        <v>30.29</v>
      </c>
      <c r="E49" s="184">
        <v>22.45</v>
      </c>
      <c r="F49" s="183">
        <v>47.65</v>
      </c>
      <c r="G49" s="131">
        <v>32.770000000000003</v>
      </c>
      <c r="H49" s="131">
        <v>36.97</v>
      </c>
      <c r="I49" s="184">
        <v>26.25</v>
      </c>
      <c r="J49" s="185">
        <v>63.8</v>
      </c>
      <c r="K49" s="135">
        <v>53.76</v>
      </c>
      <c r="L49" s="135">
        <v>58.68</v>
      </c>
      <c r="M49" s="186">
        <v>48.17</v>
      </c>
      <c r="N49" s="185">
        <v>71.97</v>
      </c>
      <c r="O49" s="135">
        <v>59.07</v>
      </c>
      <c r="P49" s="135">
        <v>65.7</v>
      </c>
      <c r="Q49" s="186">
        <v>52.7</v>
      </c>
      <c r="R49" s="185">
        <v>74.209999999999994</v>
      </c>
      <c r="S49" s="135">
        <v>74.209999999999994</v>
      </c>
      <c r="T49" s="135">
        <v>63.25</v>
      </c>
      <c r="U49" s="186">
        <v>63.25</v>
      </c>
    </row>
    <row r="50" spans="1:21" x14ac:dyDescent="0.25">
      <c r="A50" s="182">
        <v>46</v>
      </c>
      <c r="B50" s="183">
        <v>39.020000000000003</v>
      </c>
      <c r="C50" s="131">
        <v>28.42</v>
      </c>
      <c r="D50" s="131">
        <v>30.68</v>
      </c>
      <c r="E50" s="184">
        <v>22.96</v>
      </c>
      <c r="F50" s="183">
        <v>48.71</v>
      </c>
      <c r="G50" s="131">
        <v>33.75</v>
      </c>
      <c r="H50" s="131">
        <v>38</v>
      </c>
      <c r="I50" s="184">
        <v>27.02</v>
      </c>
      <c r="J50" s="185">
        <v>65.64</v>
      </c>
      <c r="K50" s="135">
        <v>55.28</v>
      </c>
      <c r="L50" s="135">
        <v>59.99</v>
      </c>
      <c r="M50" s="186">
        <v>49.3</v>
      </c>
      <c r="N50" s="185">
        <v>75.05</v>
      </c>
      <c r="O50" s="135">
        <v>61.53</v>
      </c>
      <c r="P50" s="135">
        <v>67.98</v>
      </c>
      <c r="Q50" s="186">
        <v>54.57</v>
      </c>
      <c r="R50" s="185">
        <v>76.73</v>
      </c>
      <c r="S50" s="135">
        <v>76.73</v>
      </c>
      <c r="T50" s="135">
        <v>64.900000000000006</v>
      </c>
      <c r="U50" s="186">
        <v>64.900000000000006</v>
      </c>
    </row>
    <row r="51" spans="1:21" x14ac:dyDescent="0.25">
      <c r="A51" s="182">
        <v>47</v>
      </c>
      <c r="B51" s="183">
        <v>39.72</v>
      </c>
      <c r="C51" s="131">
        <v>29.2</v>
      </c>
      <c r="D51" s="131">
        <v>31.22</v>
      </c>
      <c r="E51" s="184">
        <v>23.57</v>
      </c>
      <c r="F51" s="183">
        <v>49.99</v>
      </c>
      <c r="G51" s="131">
        <v>34.92</v>
      </c>
      <c r="H51" s="131">
        <v>39.25</v>
      </c>
      <c r="I51" s="184">
        <v>27.94</v>
      </c>
      <c r="J51" s="185">
        <v>67.650000000000006</v>
      </c>
      <c r="K51" s="135">
        <v>56.96</v>
      </c>
      <c r="L51" s="135">
        <v>61.49</v>
      </c>
      <c r="M51" s="186">
        <v>50.58</v>
      </c>
      <c r="N51" s="185">
        <v>78.41</v>
      </c>
      <c r="O51" s="135">
        <v>64.22</v>
      </c>
      <c r="P51" s="135">
        <v>70.53</v>
      </c>
      <c r="Q51" s="186">
        <v>56.65</v>
      </c>
      <c r="R51" s="185">
        <v>79.39</v>
      </c>
      <c r="S51" s="135">
        <v>79.39</v>
      </c>
      <c r="T51" s="135">
        <v>66.67</v>
      </c>
      <c r="U51" s="186">
        <v>66.67</v>
      </c>
    </row>
    <row r="52" spans="1:21" x14ac:dyDescent="0.25">
      <c r="A52" s="182">
        <v>48</v>
      </c>
      <c r="B52" s="183">
        <v>40.49</v>
      </c>
      <c r="C52" s="131">
        <v>30.06</v>
      </c>
      <c r="D52" s="131">
        <v>31.78</v>
      </c>
      <c r="E52" s="184">
        <v>24.22</v>
      </c>
      <c r="F52" s="183">
        <v>51.41</v>
      </c>
      <c r="G52" s="131">
        <v>36.200000000000003</v>
      </c>
      <c r="H52" s="131">
        <v>40.6</v>
      </c>
      <c r="I52" s="184">
        <v>28.92</v>
      </c>
      <c r="J52" s="185">
        <v>69.77</v>
      </c>
      <c r="K52" s="135">
        <v>58.73</v>
      </c>
      <c r="L52" s="135">
        <v>63.02</v>
      </c>
      <c r="M52" s="186">
        <v>51.88</v>
      </c>
      <c r="N52" s="185">
        <v>82</v>
      </c>
      <c r="O52" s="135">
        <v>67.09</v>
      </c>
      <c r="P52" s="135">
        <v>73.19</v>
      </c>
      <c r="Q52" s="186">
        <v>58.81</v>
      </c>
      <c r="R52" s="185">
        <v>82.14</v>
      </c>
      <c r="S52" s="135">
        <v>82.14</v>
      </c>
      <c r="T52" s="135">
        <v>68.44</v>
      </c>
      <c r="U52" s="186">
        <v>68.44</v>
      </c>
    </row>
    <row r="53" spans="1:21" x14ac:dyDescent="0.25">
      <c r="A53" s="182">
        <v>49</v>
      </c>
      <c r="B53" s="183">
        <v>41.38</v>
      </c>
      <c r="C53" s="131">
        <v>31.03</v>
      </c>
      <c r="D53" s="131">
        <v>32.44</v>
      </c>
      <c r="E53" s="184">
        <v>24.94</v>
      </c>
      <c r="F53" s="183">
        <v>53.01</v>
      </c>
      <c r="G53" s="131">
        <v>37.64</v>
      </c>
      <c r="H53" s="131">
        <v>42.12</v>
      </c>
      <c r="I53" s="184">
        <v>30.01</v>
      </c>
      <c r="J53" s="185">
        <v>72.08</v>
      </c>
      <c r="K53" s="135">
        <v>60.63</v>
      </c>
      <c r="L53" s="135">
        <v>64.67</v>
      </c>
      <c r="M53" s="186">
        <v>53.27</v>
      </c>
      <c r="N53" s="185">
        <v>85.9</v>
      </c>
      <c r="O53" s="135">
        <v>67.61</v>
      </c>
      <c r="P53" s="135">
        <v>76.06</v>
      </c>
      <c r="Q53" s="186">
        <v>61.12</v>
      </c>
      <c r="R53" s="185">
        <v>84.3</v>
      </c>
      <c r="S53" s="135">
        <v>84.3</v>
      </c>
      <c r="T53" s="135">
        <v>69.650000000000006</v>
      </c>
      <c r="U53" s="186">
        <v>69.650000000000006</v>
      </c>
    </row>
    <row r="54" spans="1:21" x14ac:dyDescent="0.25">
      <c r="A54" s="182">
        <v>50</v>
      </c>
      <c r="B54" s="183">
        <v>42.16</v>
      </c>
      <c r="C54" s="131">
        <v>31.95</v>
      </c>
      <c r="D54" s="131">
        <v>32.97</v>
      </c>
      <c r="E54" s="184">
        <v>25.59</v>
      </c>
      <c r="F54" s="183">
        <v>54.48</v>
      </c>
      <c r="G54" s="131">
        <v>39.03</v>
      </c>
      <c r="H54" s="131">
        <v>43.47</v>
      </c>
      <c r="I54" s="184">
        <v>31.01</v>
      </c>
      <c r="J54" s="185">
        <v>74.3</v>
      </c>
      <c r="K54" s="135">
        <v>62.45</v>
      </c>
      <c r="L54" s="135">
        <v>66.13</v>
      </c>
      <c r="M54" s="186">
        <v>54.54</v>
      </c>
      <c r="N54" s="185">
        <v>89.79</v>
      </c>
      <c r="O54" s="135">
        <v>73.260000000000005</v>
      </c>
      <c r="P54" s="135">
        <v>78.72</v>
      </c>
      <c r="Q54" s="186">
        <v>63.31</v>
      </c>
      <c r="R54" s="185">
        <v>86.35</v>
      </c>
      <c r="S54" s="135">
        <v>86.35</v>
      </c>
      <c r="T54" s="135">
        <v>70.739999999999995</v>
      </c>
      <c r="U54" s="186">
        <v>70.739999999999995</v>
      </c>
    </row>
    <row r="55" spans="1:21" x14ac:dyDescent="0.25">
      <c r="A55" s="182">
        <v>51</v>
      </c>
      <c r="B55" s="183">
        <v>44.09</v>
      </c>
      <c r="C55" s="131">
        <v>32.85</v>
      </c>
      <c r="D55" s="131">
        <v>34.65</v>
      </c>
      <c r="E55" s="184">
        <v>26.35</v>
      </c>
      <c r="F55" s="183">
        <v>58.05</v>
      </c>
      <c r="G55" s="131">
        <v>41.39</v>
      </c>
      <c r="H55" s="131">
        <v>46.09</v>
      </c>
      <c r="I55" s="184">
        <v>32.700000000000003</v>
      </c>
      <c r="J55" s="185">
        <v>77.400000000000006</v>
      </c>
      <c r="K55" s="135">
        <v>65.03</v>
      </c>
      <c r="L55" s="135">
        <v>68.62</v>
      </c>
      <c r="M55" s="186">
        <v>56.54</v>
      </c>
      <c r="N55" s="185">
        <v>94.04</v>
      </c>
      <c r="O55" s="135">
        <v>76.63</v>
      </c>
      <c r="P55" s="135">
        <v>82.05</v>
      </c>
      <c r="Q55" s="186">
        <v>65.900000000000006</v>
      </c>
      <c r="R55" s="185">
        <v>89.99</v>
      </c>
      <c r="S55" s="135">
        <v>89.99</v>
      </c>
      <c r="T55" s="135">
        <v>73.03</v>
      </c>
      <c r="U55" s="186">
        <v>73.03</v>
      </c>
    </row>
    <row r="56" spans="1:21" x14ac:dyDescent="0.25">
      <c r="A56" s="182">
        <v>52</v>
      </c>
      <c r="B56" s="183">
        <v>45.93</v>
      </c>
      <c r="C56" s="131">
        <v>33.6</v>
      </c>
      <c r="D56" s="131">
        <v>36.21</v>
      </c>
      <c r="E56" s="184">
        <v>26.99</v>
      </c>
      <c r="F56" s="183">
        <v>61.56</v>
      </c>
      <c r="G56" s="131">
        <v>43.69</v>
      </c>
      <c r="H56" s="131">
        <v>48.53</v>
      </c>
      <c r="I56" s="184">
        <v>34.29</v>
      </c>
      <c r="J56" s="185">
        <v>80.38</v>
      </c>
      <c r="K56" s="135">
        <v>67.5</v>
      </c>
      <c r="L56" s="135">
        <v>70.900000000000006</v>
      </c>
      <c r="M56" s="186">
        <v>58.42</v>
      </c>
      <c r="N56" s="185">
        <v>98.16</v>
      </c>
      <c r="O56" s="135">
        <v>79.88</v>
      </c>
      <c r="P56" s="135">
        <v>85.12</v>
      </c>
      <c r="Q56" s="186">
        <v>68.319999999999993</v>
      </c>
      <c r="R56" s="185">
        <v>93.53</v>
      </c>
      <c r="S56" s="135">
        <v>93.53</v>
      </c>
      <c r="T56" s="135">
        <v>75.239999999999995</v>
      </c>
      <c r="U56" s="186">
        <v>75.239999999999995</v>
      </c>
    </row>
    <row r="57" spans="1:21" x14ac:dyDescent="0.25">
      <c r="A57" s="182">
        <v>53</v>
      </c>
      <c r="B57" s="183">
        <v>47.87</v>
      </c>
      <c r="C57" s="131">
        <v>34.369999999999997</v>
      </c>
      <c r="D57" s="131">
        <v>37.86</v>
      </c>
      <c r="E57" s="184">
        <v>27.66</v>
      </c>
      <c r="F57" s="183">
        <v>65.290000000000006</v>
      </c>
      <c r="G57" s="131">
        <v>46.12</v>
      </c>
      <c r="H57" s="131">
        <v>51.11</v>
      </c>
      <c r="I57" s="184">
        <v>35.96</v>
      </c>
      <c r="J57" s="185">
        <v>83.46</v>
      </c>
      <c r="K57" s="135">
        <v>70.069999999999993</v>
      </c>
      <c r="L57" s="135">
        <v>73.260000000000005</v>
      </c>
      <c r="M57" s="186">
        <v>60.38</v>
      </c>
      <c r="N57" s="185">
        <v>102.45</v>
      </c>
      <c r="O57" s="135">
        <v>83.28</v>
      </c>
      <c r="P57" s="135">
        <v>88.3</v>
      </c>
      <c r="Q57" s="186">
        <v>70.84</v>
      </c>
      <c r="R57" s="185">
        <v>97.17</v>
      </c>
      <c r="S57" s="135">
        <v>97.17</v>
      </c>
      <c r="T57" s="135">
        <v>77.55</v>
      </c>
      <c r="U57" s="186">
        <v>77.55</v>
      </c>
    </row>
    <row r="58" spans="1:21" x14ac:dyDescent="0.25">
      <c r="A58" s="182">
        <v>54</v>
      </c>
      <c r="B58" s="183">
        <v>49.82</v>
      </c>
      <c r="C58" s="131">
        <v>36.14</v>
      </c>
      <c r="D58" s="131">
        <v>39.54</v>
      </c>
      <c r="E58" s="184">
        <v>28.8</v>
      </c>
      <c r="F58" s="183">
        <v>69.13</v>
      </c>
      <c r="G58" s="131">
        <v>48.61</v>
      </c>
      <c r="H58" s="131">
        <v>53.69</v>
      </c>
      <c r="I58" s="184">
        <v>37.659999999999997</v>
      </c>
      <c r="J58" s="185">
        <v>86.56</v>
      </c>
      <c r="K58" s="135">
        <v>72.64</v>
      </c>
      <c r="L58" s="135">
        <v>75.62</v>
      </c>
      <c r="M58" s="186">
        <v>62.33</v>
      </c>
      <c r="N58" s="185">
        <v>106.79</v>
      </c>
      <c r="O58" s="135">
        <v>86.71</v>
      </c>
      <c r="P58" s="135">
        <v>91.45</v>
      </c>
      <c r="Q58" s="186">
        <v>73.36</v>
      </c>
      <c r="R58" s="185">
        <v>100.84</v>
      </c>
      <c r="S58" s="135">
        <v>100.84</v>
      </c>
      <c r="T58" s="135">
        <v>79.89</v>
      </c>
      <c r="U58" s="186">
        <v>79.89</v>
      </c>
    </row>
    <row r="59" spans="1:21" x14ac:dyDescent="0.25">
      <c r="A59" s="182">
        <v>55</v>
      </c>
      <c r="B59" s="183">
        <v>52.07</v>
      </c>
      <c r="C59" s="131">
        <v>38.15</v>
      </c>
      <c r="D59" s="131">
        <v>41.5</v>
      </c>
      <c r="E59" s="184">
        <v>30.14</v>
      </c>
      <c r="F59" s="183">
        <v>73.48</v>
      </c>
      <c r="G59" s="131">
        <v>51.46</v>
      </c>
      <c r="H59" s="131">
        <v>56.67</v>
      </c>
      <c r="I59" s="184">
        <v>39.619999999999997</v>
      </c>
      <c r="J59" s="185">
        <v>90</v>
      </c>
      <c r="K59" s="135">
        <v>75.5</v>
      </c>
      <c r="L59" s="135">
        <v>78.260000000000005</v>
      </c>
      <c r="M59" s="186">
        <v>64.510000000000005</v>
      </c>
      <c r="N59" s="185">
        <v>111.57</v>
      </c>
      <c r="O59" s="135">
        <v>90.49</v>
      </c>
      <c r="P59" s="135">
        <v>94.96</v>
      </c>
      <c r="Q59" s="186">
        <v>76.150000000000006</v>
      </c>
      <c r="R59" s="185">
        <v>105.05</v>
      </c>
      <c r="S59" s="135">
        <v>105.05</v>
      </c>
      <c r="T59" s="135">
        <v>82.56</v>
      </c>
      <c r="U59" s="186">
        <v>82.56</v>
      </c>
    </row>
    <row r="60" spans="1:21" x14ac:dyDescent="0.25">
      <c r="A60" s="182">
        <v>56</v>
      </c>
      <c r="B60" s="183">
        <v>54.63</v>
      </c>
      <c r="C60" s="131">
        <v>39.86</v>
      </c>
      <c r="D60" s="131">
        <v>42.97</v>
      </c>
      <c r="E60" s="184">
        <v>31.17</v>
      </c>
      <c r="F60" s="183">
        <v>77.569999999999993</v>
      </c>
      <c r="G60" s="131">
        <v>54.11</v>
      </c>
      <c r="H60" s="131">
        <v>58.89</v>
      </c>
      <c r="I60" s="184">
        <v>41.13</v>
      </c>
      <c r="J60" s="185">
        <v>92.8</v>
      </c>
      <c r="K60" s="135">
        <v>77.849999999999994</v>
      </c>
      <c r="L60" s="135">
        <v>80.25</v>
      </c>
      <c r="M60" s="186">
        <v>66.260000000000005</v>
      </c>
      <c r="N60" s="185">
        <v>115.59</v>
      </c>
      <c r="O60" s="135">
        <v>93.68</v>
      </c>
      <c r="P60" s="135">
        <v>97.59</v>
      </c>
      <c r="Q60" s="186">
        <v>78.36</v>
      </c>
      <c r="R60" s="185">
        <v>108.49</v>
      </c>
      <c r="S60" s="135">
        <v>108.49</v>
      </c>
      <c r="T60" s="135">
        <v>84.87</v>
      </c>
      <c r="U60" s="186">
        <v>84.87</v>
      </c>
    </row>
    <row r="61" spans="1:21" x14ac:dyDescent="0.25">
      <c r="A61" s="182">
        <v>57</v>
      </c>
      <c r="B61" s="183">
        <v>57.1</v>
      </c>
      <c r="C61" s="131">
        <v>41.49</v>
      </c>
      <c r="D61" s="131">
        <v>44.29</v>
      </c>
      <c r="E61" s="184">
        <v>32.1</v>
      </c>
      <c r="F61" s="183">
        <v>81.55</v>
      </c>
      <c r="G61" s="131">
        <v>56.67</v>
      </c>
      <c r="H61" s="131">
        <v>60.87</v>
      </c>
      <c r="I61" s="184">
        <v>42.49</v>
      </c>
      <c r="J61" s="185">
        <v>95.39</v>
      </c>
      <c r="K61" s="135">
        <v>80.06</v>
      </c>
      <c r="L61" s="135">
        <v>82.04</v>
      </c>
      <c r="M61" s="186">
        <v>67.87</v>
      </c>
      <c r="N61" s="185">
        <v>119.38</v>
      </c>
      <c r="O61" s="135">
        <v>96.71</v>
      </c>
      <c r="P61" s="135">
        <v>99.94</v>
      </c>
      <c r="Q61" s="186">
        <v>80.400000000000006</v>
      </c>
      <c r="R61" s="185">
        <v>111.66</v>
      </c>
      <c r="S61" s="135">
        <v>111.66</v>
      </c>
      <c r="T61" s="135">
        <v>87.05</v>
      </c>
      <c r="U61" s="186">
        <v>87.05</v>
      </c>
    </row>
    <row r="62" spans="1:21" x14ac:dyDescent="0.25">
      <c r="A62" s="182">
        <v>58</v>
      </c>
      <c r="B62" s="183">
        <v>59.68</v>
      </c>
      <c r="C62" s="131">
        <v>43.18</v>
      </c>
      <c r="D62" s="131">
        <v>45.63</v>
      </c>
      <c r="E62" s="184">
        <v>33.04</v>
      </c>
      <c r="F62" s="183">
        <v>85.71</v>
      </c>
      <c r="G62" s="131">
        <v>59.33</v>
      </c>
      <c r="H62" s="131">
        <v>62.84</v>
      </c>
      <c r="I62" s="184">
        <v>43.88</v>
      </c>
      <c r="J62" s="185">
        <v>98</v>
      </c>
      <c r="K62" s="135">
        <v>82.27</v>
      </c>
      <c r="L62" s="135">
        <v>83.76</v>
      </c>
      <c r="M62" s="186">
        <v>69.459999999999994</v>
      </c>
      <c r="N62" s="185">
        <v>123.21</v>
      </c>
      <c r="O62" s="135">
        <v>99.75</v>
      </c>
      <c r="P62" s="135">
        <v>102.17</v>
      </c>
      <c r="Q62" s="186">
        <v>82.4</v>
      </c>
      <c r="R62" s="185">
        <v>114.95</v>
      </c>
      <c r="S62" s="135">
        <v>114.95</v>
      </c>
      <c r="T62" s="135">
        <v>89.34</v>
      </c>
      <c r="U62" s="186">
        <v>89.34</v>
      </c>
    </row>
    <row r="63" spans="1:21" x14ac:dyDescent="0.25">
      <c r="A63" s="182">
        <v>59</v>
      </c>
      <c r="B63" s="183">
        <v>62.59</v>
      </c>
      <c r="C63" s="131">
        <v>45.08</v>
      </c>
      <c r="D63" s="131">
        <v>47.16</v>
      </c>
      <c r="E63" s="184">
        <v>34.130000000000003</v>
      </c>
      <c r="F63" s="183">
        <v>90.32</v>
      </c>
      <c r="G63" s="131">
        <v>62.27</v>
      </c>
      <c r="H63" s="131">
        <v>65.03</v>
      </c>
      <c r="I63" s="184">
        <v>45.42</v>
      </c>
      <c r="J63" s="185">
        <v>100.78</v>
      </c>
      <c r="K63" s="135">
        <v>84.61</v>
      </c>
      <c r="L63" s="135">
        <v>85.59</v>
      </c>
      <c r="M63" s="186">
        <v>71.150000000000006</v>
      </c>
      <c r="N63" s="185">
        <v>127.3</v>
      </c>
      <c r="O63" s="135">
        <v>102.97</v>
      </c>
      <c r="P63" s="135">
        <v>104.49</v>
      </c>
      <c r="Q63" s="186">
        <v>84.48</v>
      </c>
      <c r="R63" s="185">
        <v>118.79</v>
      </c>
      <c r="S63" s="135">
        <v>118.79</v>
      </c>
      <c r="T63" s="135">
        <v>91.96</v>
      </c>
      <c r="U63" s="186">
        <v>91.96</v>
      </c>
    </row>
    <row r="64" spans="1:21" x14ac:dyDescent="0.25">
      <c r="A64" s="182">
        <v>60</v>
      </c>
      <c r="B64" s="183">
        <v>66.02</v>
      </c>
      <c r="C64" s="131">
        <v>47.34</v>
      </c>
      <c r="D64" s="131">
        <v>49.02</v>
      </c>
      <c r="E64" s="184">
        <v>35.47</v>
      </c>
      <c r="F64" s="183">
        <v>95.68</v>
      </c>
      <c r="G64" s="131">
        <v>65.67</v>
      </c>
      <c r="H64" s="131">
        <v>67.650000000000006</v>
      </c>
      <c r="I64" s="184">
        <v>47.28</v>
      </c>
      <c r="J64" s="185">
        <v>103.95</v>
      </c>
      <c r="K64" s="135">
        <v>87.26</v>
      </c>
      <c r="L64" s="135">
        <v>87.64</v>
      </c>
      <c r="M64" s="186">
        <v>73.05</v>
      </c>
      <c r="N64" s="185">
        <v>131.9</v>
      </c>
      <c r="O64" s="135">
        <v>106.56</v>
      </c>
      <c r="P64" s="135">
        <v>107.09</v>
      </c>
      <c r="Q64" s="186">
        <v>86.8</v>
      </c>
      <c r="R64" s="185">
        <v>123.56</v>
      </c>
      <c r="S64" s="135">
        <v>123.56</v>
      </c>
      <c r="T64" s="135">
        <v>95.11</v>
      </c>
      <c r="U64" s="186">
        <v>95.11</v>
      </c>
    </row>
    <row r="65" spans="1:21" x14ac:dyDescent="0.25">
      <c r="A65" s="182">
        <v>61</v>
      </c>
      <c r="B65" s="183">
        <v>70.77</v>
      </c>
      <c r="C65" s="131">
        <v>50.46</v>
      </c>
      <c r="D65" s="131">
        <v>51.72</v>
      </c>
      <c r="E65" s="184">
        <v>37.42</v>
      </c>
      <c r="F65" s="183">
        <v>102.87</v>
      </c>
      <c r="G65" s="131">
        <v>70.22</v>
      </c>
      <c r="H65" s="131">
        <v>71.28</v>
      </c>
      <c r="I65" s="184">
        <v>49.88</v>
      </c>
      <c r="J65" s="185">
        <v>108.01</v>
      </c>
      <c r="K65" s="135">
        <v>90.57</v>
      </c>
      <c r="L65" s="135">
        <v>90.24</v>
      </c>
      <c r="M65" s="186">
        <v>75.430000000000007</v>
      </c>
      <c r="N65" s="185">
        <v>137.72</v>
      </c>
      <c r="O65" s="135">
        <v>110.98</v>
      </c>
      <c r="P65" s="135">
        <v>110.24</v>
      </c>
      <c r="Q65" s="186">
        <v>89.63</v>
      </c>
      <c r="R65" s="185">
        <v>130.63999999999999</v>
      </c>
      <c r="S65" s="135">
        <v>130.63999999999999</v>
      </c>
      <c r="T65" s="135">
        <v>99.57</v>
      </c>
      <c r="U65" s="186">
        <v>99.57</v>
      </c>
    </row>
    <row r="66" spans="1:21" x14ac:dyDescent="0.25">
      <c r="A66" s="182">
        <v>62</v>
      </c>
      <c r="B66" s="183">
        <v>75.53</v>
      </c>
      <c r="C66" s="131">
        <v>53.58</v>
      </c>
      <c r="D66" s="131">
        <v>54.42</v>
      </c>
      <c r="E66" s="184">
        <v>39.369999999999997</v>
      </c>
      <c r="F66" s="183">
        <v>110.07</v>
      </c>
      <c r="G66" s="131">
        <v>74.78</v>
      </c>
      <c r="H66" s="131">
        <v>74.91</v>
      </c>
      <c r="I66" s="184">
        <v>52.47</v>
      </c>
      <c r="J66" s="185">
        <v>112.09</v>
      </c>
      <c r="K66" s="135">
        <v>93.89</v>
      </c>
      <c r="L66" s="135">
        <v>92.83</v>
      </c>
      <c r="M66" s="186">
        <v>77.819999999999993</v>
      </c>
      <c r="N66" s="185">
        <v>143.54</v>
      </c>
      <c r="O66" s="135">
        <v>115.4</v>
      </c>
      <c r="P66" s="135">
        <v>113.39</v>
      </c>
      <c r="Q66" s="186">
        <v>92.46</v>
      </c>
      <c r="R66" s="185">
        <v>137.71</v>
      </c>
      <c r="S66" s="135">
        <v>137.71</v>
      </c>
      <c r="T66" s="135">
        <v>104.04</v>
      </c>
      <c r="U66" s="186">
        <v>104.04</v>
      </c>
    </row>
    <row r="67" spans="1:21" x14ac:dyDescent="0.25">
      <c r="A67" s="182">
        <v>63</v>
      </c>
      <c r="B67" s="183">
        <v>80.27</v>
      </c>
      <c r="C67" s="131">
        <v>56.12</v>
      </c>
      <c r="D67" s="131">
        <v>57.11</v>
      </c>
      <c r="E67" s="184">
        <v>40.909999999999997</v>
      </c>
      <c r="F67" s="183">
        <v>117.26</v>
      </c>
      <c r="G67" s="131">
        <v>79.33</v>
      </c>
      <c r="H67" s="131">
        <v>78.55</v>
      </c>
      <c r="I67" s="184">
        <v>55.06</v>
      </c>
      <c r="J67" s="185">
        <v>116.15</v>
      </c>
      <c r="K67" s="135">
        <v>97.22</v>
      </c>
      <c r="L67" s="135">
        <v>95.41</v>
      </c>
      <c r="M67" s="186">
        <v>80.209999999999994</v>
      </c>
      <c r="N67" s="185">
        <v>149.36000000000001</v>
      </c>
      <c r="O67" s="135">
        <v>119.82</v>
      </c>
      <c r="P67" s="135">
        <v>116.55</v>
      </c>
      <c r="Q67" s="186">
        <v>95.27</v>
      </c>
      <c r="R67" s="185">
        <v>144.77000000000001</v>
      </c>
      <c r="S67" s="135">
        <v>144.77000000000001</v>
      </c>
      <c r="T67" s="135">
        <v>108.52</v>
      </c>
      <c r="U67" s="186">
        <v>108.52</v>
      </c>
    </row>
    <row r="68" spans="1:21" x14ac:dyDescent="0.25">
      <c r="A68" s="182">
        <v>64</v>
      </c>
      <c r="B68" s="183">
        <v>85.03</v>
      </c>
      <c r="C68" s="131">
        <v>59.21</v>
      </c>
      <c r="D68" s="131">
        <v>59.81</v>
      </c>
      <c r="E68" s="184">
        <v>42.84</v>
      </c>
      <c r="F68" s="183">
        <v>124.45</v>
      </c>
      <c r="G68" s="131">
        <v>83.88</v>
      </c>
      <c r="H68" s="131">
        <v>82.18</v>
      </c>
      <c r="I68" s="184">
        <v>57.66</v>
      </c>
      <c r="J68" s="185">
        <v>120.23</v>
      </c>
      <c r="K68" s="135">
        <v>100.54</v>
      </c>
      <c r="L68" s="135">
        <v>98.01</v>
      </c>
      <c r="M68" s="186">
        <v>82.59</v>
      </c>
      <c r="N68" s="185">
        <v>155.18</v>
      </c>
      <c r="O68" s="135">
        <v>124.25</v>
      </c>
      <c r="P68" s="135">
        <v>119.69</v>
      </c>
      <c r="Q68" s="186">
        <v>98.1</v>
      </c>
      <c r="R68" s="185">
        <v>151.84</v>
      </c>
      <c r="S68" s="135">
        <v>151.84</v>
      </c>
      <c r="T68" s="135">
        <v>112.98</v>
      </c>
      <c r="U68" s="186">
        <v>112.98</v>
      </c>
    </row>
    <row r="69" spans="1:21" x14ac:dyDescent="0.25">
      <c r="A69" s="182">
        <v>65</v>
      </c>
      <c r="B69" s="183">
        <v>89.78</v>
      </c>
      <c r="C69" s="131">
        <v>62.3</v>
      </c>
      <c r="D69" s="131">
        <v>62.51</v>
      </c>
      <c r="E69" s="184">
        <v>44.77</v>
      </c>
      <c r="F69" s="183">
        <v>131.65</v>
      </c>
      <c r="G69" s="131">
        <v>88.44</v>
      </c>
      <c r="H69" s="131">
        <v>85.81</v>
      </c>
      <c r="I69" s="184">
        <v>60.25</v>
      </c>
      <c r="J69" s="185">
        <v>124.29</v>
      </c>
      <c r="K69" s="135">
        <v>103.86</v>
      </c>
      <c r="L69" s="135">
        <v>100.6</v>
      </c>
      <c r="M69" s="186">
        <v>84.98</v>
      </c>
      <c r="N69" s="185">
        <v>161</v>
      </c>
      <c r="O69" s="135">
        <v>128.66999999999999</v>
      </c>
      <c r="P69" s="135">
        <v>122.85</v>
      </c>
      <c r="Q69" s="186">
        <v>100.93</v>
      </c>
      <c r="R69" s="185">
        <v>158.91999999999999</v>
      </c>
      <c r="S69" s="135">
        <v>158.91999999999999</v>
      </c>
      <c r="T69" s="135">
        <v>117.45</v>
      </c>
      <c r="U69" s="186">
        <v>117.45</v>
      </c>
    </row>
    <row r="70" spans="1:21" x14ac:dyDescent="0.25">
      <c r="A70" s="182">
        <v>66</v>
      </c>
      <c r="B70" s="183">
        <v>96.36</v>
      </c>
      <c r="C70" s="131">
        <v>66.56</v>
      </c>
      <c r="D70" s="131">
        <v>66.7</v>
      </c>
      <c r="E70" s="184">
        <v>47.68</v>
      </c>
      <c r="F70" s="183">
        <v>141.37</v>
      </c>
      <c r="G70" s="131">
        <v>94.56</v>
      </c>
      <c r="H70" s="131">
        <v>91.59</v>
      </c>
      <c r="I70" s="184">
        <v>64.209999999999994</v>
      </c>
      <c r="J70" s="185">
        <v>129.35</v>
      </c>
      <c r="K70" s="135">
        <v>107.79</v>
      </c>
      <c r="L70" s="135">
        <v>104.02</v>
      </c>
      <c r="M70" s="186">
        <v>87.96</v>
      </c>
      <c r="N70" s="185">
        <v>168.2</v>
      </c>
      <c r="O70" s="135">
        <v>133.88</v>
      </c>
      <c r="P70" s="135">
        <v>127.31</v>
      </c>
      <c r="Q70" s="186">
        <v>104.62</v>
      </c>
      <c r="R70" s="185">
        <v>166.02</v>
      </c>
      <c r="S70" s="135">
        <v>166.02</v>
      </c>
      <c r="T70" s="135">
        <v>123.13</v>
      </c>
      <c r="U70" s="186">
        <v>123.13</v>
      </c>
    </row>
    <row r="71" spans="1:21" x14ac:dyDescent="0.25">
      <c r="A71" s="182">
        <v>67</v>
      </c>
      <c r="B71" s="183">
        <v>102.95</v>
      </c>
      <c r="C71" s="131">
        <v>70.83</v>
      </c>
      <c r="D71" s="131">
        <v>70.900000000000006</v>
      </c>
      <c r="E71" s="184">
        <v>50.59</v>
      </c>
      <c r="F71" s="183">
        <v>151.1</v>
      </c>
      <c r="G71" s="131">
        <v>100.68</v>
      </c>
      <c r="H71" s="131">
        <v>97.35</v>
      </c>
      <c r="I71" s="184">
        <v>68.16</v>
      </c>
      <c r="J71" s="185">
        <v>134.4</v>
      </c>
      <c r="K71" s="135">
        <v>111.73</v>
      </c>
      <c r="L71" s="135">
        <v>107.45</v>
      </c>
      <c r="M71" s="186">
        <v>90.94</v>
      </c>
      <c r="N71" s="185">
        <v>175.41</v>
      </c>
      <c r="O71" s="135">
        <v>139.1</v>
      </c>
      <c r="P71" s="135">
        <v>131.77000000000001</v>
      </c>
      <c r="Q71" s="186">
        <v>108.32</v>
      </c>
      <c r="R71" s="185">
        <v>173.14</v>
      </c>
      <c r="S71" s="135">
        <v>173.14</v>
      </c>
      <c r="T71" s="135">
        <v>128.82</v>
      </c>
      <c r="U71" s="186">
        <v>128.82</v>
      </c>
    </row>
    <row r="72" spans="1:21" x14ac:dyDescent="0.25">
      <c r="A72" s="182">
        <v>68</v>
      </c>
      <c r="B72" s="183">
        <v>109.54</v>
      </c>
      <c r="C72" s="131">
        <v>75.099999999999994</v>
      </c>
      <c r="D72" s="131">
        <v>75.09</v>
      </c>
      <c r="E72" s="184">
        <v>53.5</v>
      </c>
      <c r="F72" s="183">
        <v>160.83000000000001</v>
      </c>
      <c r="G72" s="131">
        <v>106.81</v>
      </c>
      <c r="H72" s="131">
        <v>103.13</v>
      </c>
      <c r="I72" s="184">
        <v>72.11</v>
      </c>
      <c r="J72" s="185">
        <v>139.46</v>
      </c>
      <c r="K72" s="135">
        <v>115.66</v>
      </c>
      <c r="L72" s="135">
        <v>110.86</v>
      </c>
      <c r="M72" s="186">
        <v>93.93</v>
      </c>
      <c r="N72" s="185">
        <v>182.61</v>
      </c>
      <c r="O72" s="135">
        <v>144.32</v>
      </c>
      <c r="P72" s="135">
        <v>136.24</v>
      </c>
      <c r="Q72" s="186">
        <v>112</v>
      </c>
      <c r="R72" s="185">
        <v>180.25</v>
      </c>
      <c r="S72" s="135">
        <v>180.25</v>
      </c>
      <c r="T72" s="135">
        <v>134.5</v>
      </c>
      <c r="U72" s="186">
        <v>134.5</v>
      </c>
    </row>
    <row r="73" spans="1:21" x14ac:dyDescent="0.25">
      <c r="A73" s="182">
        <v>69</v>
      </c>
      <c r="B73" s="183">
        <v>116.13</v>
      </c>
      <c r="C73" s="131">
        <v>79.37</v>
      </c>
      <c r="D73" s="131">
        <v>79.290000000000006</v>
      </c>
      <c r="E73" s="184">
        <v>56.41</v>
      </c>
      <c r="F73" s="183">
        <v>170.56</v>
      </c>
      <c r="G73" s="131">
        <v>112.93</v>
      </c>
      <c r="H73" s="131">
        <v>108.89</v>
      </c>
      <c r="I73" s="184">
        <v>76.06</v>
      </c>
      <c r="J73" s="185">
        <v>144.51</v>
      </c>
      <c r="K73" s="135">
        <v>119.6</v>
      </c>
      <c r="L73" s="135">
        <v>114.28</v>
      </c>
      <c r="M73" s="186">
        <v>96.92</v>
      </c>
      <c r="N73" s="185">
        <v>189.82</v>
      </c>
      <c r="O73" s="135">
        <v>149.53</v>
      </c>
      <c r="P73" s="135">
        <v>140.69</v>
      </c>
      <c r="Q73" s="186">
        <v>115.7</v>
      </c>
      <c r="R73" s="185">
        <v>187.36</v>
      </c>
      <c r="S73" s="135">
        <v>187.36</v>
      </c>
      <c r="T73" s="135">
        <v>140.18</v>
      </c>
      <c r="U73" s="186">
        <v>140.18</v>
      </c>
    </row>
    <row r="74" spans="1:21" x14ac:dyDescent="0.25">
      <c r="A74" s="182">
        <v>70</v>
      </c>
      <c r="B74" s="183">
        <v>122.71</v>
      </c>
      <c r="C74" s="131">
        <v>83.63</v>
      </c>
      <c r="D74" s="131">
        <v>83.48</v>
      </c>
      <c r="E74" s="184">
        <v>59.32</v>
      </c>
      <c r="F74" s="183">
        <v>180.28</v>
      </c>
      <c r="G74" s="131">
        <v>119.05</v>
      </c>
      <c r="H74" s="131">
        <v>114.66</v>
      </c>
      <c r="I74" s="184">
        <v>80.02</v>
      </c>
      <c r="J74" s="185">
        <v>149.57</v>
      </c>
      <c r="K74" s="135">
        <v>123.53</v>
      </c>
      <c r="L74" s="135">
        <v>117.71</v>
      </c>
      <c r="M74" s="186">
        <v>99.9</v>
      </c>
      <c r="N74" s="185">
        <v>197.02</v>
      </c>
      <c r="O74" s="135">
        <v>154.75</v>
      </c>
      <c r="P74" s="135">
        <v>145.16</v>
      </c>
      <c r="Q74" s="186">
        <v>119.39</v>
      </c>
      <c r="R74" s="185">
        <v>194.47</v>
      </c>
      <c r="S74" s="135">
        <v>194.47</v>
      </c>
      <c r="T74" s="135">
        <v>145.87</v>
      </c>
      <c r="U74" s="186">
        <v>145.87</v>
      </c>
    </row>
    <row r="75" spans="1:21" x14ac:dyDescent="0.25">
      <c r="A75" s="182">
        <v>71</v>
      </c>
      <c r="B75" s="183">
        <v>131.44999999999999</v>
      </c>
      <c r="C75" s="131">
        <v>89.15</v>
      </c>
      <c r="D75" s="131">
        <v>89.47</v>
      </c>
      <c r="E75" s="184">
        <v>63.44</v>
      </c>
      <c r="F75" s="183">
        <v>191.62</v>
      </c>
      <c r="G75" s="131">
        <v>127.07</v>
      </c>
      <c r="H75" s="131">
        <v>123.31</v>
      </c>
      <c r="I75" s="184">
        <v>85.85</v>
      </c>
      <c r="J75" s="185">
        <v>155.74</v>
      </c>
      <c r="K75" s="135">
        <v>127.95</v>
      </c>
      <c r="L75" s="135">
        <v>122.4</v>
      </c>
      <c r="M75" s="186">
        <v>103.71</v>
      </c>
      <c r="N75" s="185">
        <v>206.23</v>
      </c>
      <c r="O75" s="135">
        <v>160.94</v>
      </c>
      <c r="P75" s="135">
        <v>151.87</v>
      </c>
      <c r="Q75" s="186">
        <v>124.53</v>
      </c>
      <c r="R75" s="185">
        <v>205.94</v>
      </c>
      <c r="S75" s="135">
        <v>205.94</v>
      </c>
      <c r="T75" s="135">
        <v>153.13</v>
      </c>
      <c r="U75" s="186">
        <v>153.13</v>
      </c>
    </row>
    <row r="76" spans="1:21" x14ac:dyDescent="0.25">
      <c r="A76" s="182">
        <v>72</v>
      </c>
      <c r="B76" s="183">
        <v>140.19</v>
      </c>
      <c r="C76" s="131">
        <v>94.67</v>
      </c>
      <c r="D76" s="131">
        <v>95.47</v>
      </c>
      <c r="E76" s="184">
        <v>67.56</v>
      </c>
      <c r="F76" s="183">
        <v>202.97</v>
      </c>
      <c r="G76" s="131">
        <v>135.09</v>
      </c>
      <c r="H76" s="131">
        <v>131.97</v>
      </c>
      <c r="I76" s="184">
        <v>91.68</v>
      </c>
      <c r="J76" s="185">
        <v>161.9</v>
      </c>
      <c r="K76" s="135">
        <v>132.37</v>
      </c>
      <c r="L76" s="135">
        <v>127.09</v>
      </c>
      <c r="M76" s="186">
        <v>107.52</v>
      </c>
      <c r="N76" s="185">
        <v>215.44</v>
      </c>
      <c r="O76" s="135">
        <v>167.15</v>
      </c>
      <c r="P76" s="135">
        <v>158.58000000000001</v>
      </c>
      <c r="Q76" s="186">
        <v>129.66999999999999</v>
      </c>
      <c r="R76" s="185">
        <v>217.42</v>
      </c>
      <c r="S76" s="135">
        <v>217.42</v>
      </c>
      <c r="T76" s="135">
        <v>160.38</v>
      </c>
      <c r="U76" s="186">
        <v>160.38</v>
      </c>
    </row>
    <row r="77" spans="1:21" x14ac:dyDescent="0.25">
      <c r="A77" s="182">
        <v>73</v>
      </c>
      <c r="B77" s="183">
        <v>148.91</v>
      </c>
      <c r="C77" s="131">
        <v>102.22</v>
      </c>
      <c r="D77" s="131">
        <v>101.46</v>
      </c>
      <c r="E77" s="184">
        <v>73.14</v>
      </c>
      <c r="F77" s="183">
        <v>214.31</v>
      </c>
      <c r="G77" s="131">
        <v>143.1</v>
      </c>
      <c r="H77" s="131">
        <v>140.61000000000001</v>
      </c>
      <c r="I77" s="184">
        <v>97.51</v>
      </c>
      <c r="J77" s="185">
        <v>168.07</v>
      </c>
      <c r="K77" s="135">
        <v>136.79</v>
      </c>
      <c r="L77" s="135">
        <v>131.79</v>
      </c>
      <c r="M77" s="186">
        <v>111.33</v>
      </c>
      <c r="N77" s="185">
        <v>224.64</v>
      </c>
      <c r="O77" s="135">
        <v>173.34</v>
      </c>
      <c r="P77" s="135">
        <v>165.28</v>
      </c>
      <c r="Q77" s="186">
        <v>134.82</v>
      </c>
      <c r="R77" s="185">
        <v>228.88</v>
      </c>
      <c r="S77" s="135">
        <v>228.88</v>
      </c>
      <c r="T77" s="135">
        <v>167.64</v>
      </c>
      <c r="U77" s="186">
        <v>167.64</v>
      </c>
    </row>
    <row r="78" spans="1:21" x14ac:dyDescent="0.25">
      <c r="A78" s="182">
        <v>74</v>
      </c>
      <c r="B78" s="183">
        <v>157.65</v>
      </c>
      <c r="C78" s="131">
        <v>107.85</v>
      </c>
      <c r="D78" s="131">
        <v>107.46</v>
      </c>
      <c r="E78" s="184">
        <v>77.349999999999994</v>
      </c>
      <c r="F78" s="183">
        <v>225.67</v>
      </c>
      <c r="G78" s="131">
        <v>151.13</v>
      </c>
      <c r="H78" s="131">
        <v>149.27000000000001</v>
      </c>
      <c r="I78" s="184">
        <v>103.34</v>
      </c>
      <c r="J78" s="185">
        <v>174.24</v>
      </c>
      <c r="K78" s="135">
        <v>141.21</v>
      </c>
      <c r="L78" s="135">
        <v>136.47999999999999</v>
      </c>
      <c r="M78" s="186">
        <v>115.14</v>
      </c>
      <c r="N78" s="185">
        <v>233.85</v>
      </c>
      <c r="O78" s="135">
        <v>179.54</v>
      </c>
      <c r="P78" s="135">
        <v>171.99</v>
      </c>
      <c r="Q78" s="186">
        <v>139.94999999999999</v>
      </c>
      <c r="R78" s="185">
        <v>240.35</v>
      </c>
      <c r="S78" s="135">
        <v>240.35</v>
      </c>
      <c r="T78" s="135">
        <v>174.89</v>
      </c>
      <c r="U78" s="186">
        <v>174.89</v>
      </c>
    </row>
    <row r="79" spans="1:21" x14ac:dyDescent="0.25">
      <c r="A79" s="182">
        <v>75</v>
      </c>
      <c r="B79" s="183">
        <v>166.38</v>
      </c>
      <c r="C79" s="131">
        <v>113.48</v>
      </c>
      <c r="D79" s="131">
        <v>113.45</v>
      </c>
      <c r="E79" s="184">
        <v>81.55</v>
      </c>
      <c r="F79" s="183">
        <v>237.01</v>
      </c>
      <c r="G79" s="131">
        <v>159.15</v>
      </c>
      <c r="H79" s="131">
        <v>157.91999999999999</v>
      </c>
      <c r="I79" s="184">
        <v>109.17</v>
      </c>
      <c r="J79" s="185">
        <v>180.4</v>
      </c>
      <c r="K79" s="135">
        <v>145.63999999999999</v>
      </c>
      <c r="L79" s="135">
        <v>141.16999999999999</v>
      </c>
      <c r="M79" s="186">
        <v>118.95</v>
      </c>
      <c r="N79" s="185">
        <v>243.06</v>
      </c>
      <c r="O79" s="135">
        <v>185.74</v>
      </c>
      <c r="P79" s="135">
        <v>178.7</v>
      </c>
      <c r="Q79" s="186">
        <v>145.09</v>
      </c>
      <c r="R79" s="185">
        <v>251.82</v>
      </c>
      <c r="S79" s="135">
        <v>251.82</v>
      </c>
      <c r="T79" s="135">
        <v>182.15</v>
      </c>
      <c r="U79" s="186">
        <v>182.15</v>
      </c>
    </row>
    <row r="80" spans="1:21" x14ac:dyDescent="0.25">
      <c r="A80" s="182">
        <v>76</v>
      </c>
      <c r="B80" s="183">
        <v>184.14</v>
      </c>
      <c r="C80" s="131">
        <v>124.81</v>
      </c>
      <c r="D80" s="131">
        <v>125.98</v>
      </c>
      <c r="E80" s="184">
        <v>90.22</v>
      </c>
      <c r="F80" s="183">
        <v>255.42</v>
      </c>
      <c r="G80" s="131">
        <v>175.04</v>
      </c>
      <c r="H80" s="131">
        <v>169.51</v>
      </c>
      <c r="I80" s="184">
        <v>120.9</v>
      </c>
      <c r="J80" s="185">
        <v>194.17</v>
      </c>
      <c r="K80" s="135">
        <v>154.6</v>
      </c>
      <c r="L80" s="135">
        <v>150.9</v>
      </c>
      <c r="M80" s="186">
        <v>125.98</v>
      </c>
      <c r="N80" s="185">
        <v>262.13</v>
      </c>
      <c r="O80" s="135">
        <v>196.97</v>
      </c>
      <c r="P80" s="135">
        <v>191.17</v>
      </c>
      <c r="Q80" s="186">
        <v>153.36000000000001</v>
      </c>
      <c r="R80" s="185">
        <v>270.70999999999998</v>
      </c>
      <c r="S80" s="135">
        <v>270.70999999999998</v>
      </c>
      <c r="T80" s="135">
        <v>194.49</v>
      </c>
      <c r="U80" s="186">
        <v>194.49</v>
      </c>
    </row>
    <row r="81" spans="1:21" x14ac:dyDescent="0.25">
      <c r="A81" s="182">
        <v>77</v>
      </c>
      <c r="B81" s="183">
        <v>200.96</v>
      </c>
      <c r="C81" s="131">
        <v>135.41</v>
      </c>
      <c r="D81" s="131">
        <v>137.88</v>
      </c>
      <c r="E81" s="184">
        <v>98.38</v>
      </c>
      <c r="F81" s="183">
        <v>278.81</v>
      </c>
      <c r="G81" s="131">
        <v>189.96</v>
      </c>
      <c r="H81" s="131">
        <v>184.4</v>
      </c>
      <c r="I81" s="184">
        <v>132.01</v>
      </c>
      <c r="J81" s="185">
        <v>208.17</v>
      </c>
      <c r="K81" s="135">
        <v>163.72</v>
      </c>
      <c r="L81" s="135">
        <v>160.79</v>
      </c>
      <c r="M81" s="186">
        <v>133.11000000000001</v>
      </c>
      <c r="N81" s="185">
        <v>281.2</v>
      </c>
      <c r="O81" s="135">
        <v>208.2</v>
      </c>
      <c r="P81" s="135">
        <v>203.65</v>
      </c>
      <c r="Q81" s="186">
        <v>161.65</v>
      </c>
      <c r="R81" s="185">
        <v>289.60000000000002</v>
      </c>
      <c r="S81" s="135">
        <v>289.60000000000002</v>
      </c>
      <c r="T81" s="135">
        <v>206.83</v>
      </c>
      <c r="U81" s="186">
        <v>206.83</v>
      </c>
    </row>
    <row r="82" spans="1:21" x14ac:dyDescent="0.25">
      <c r="A82" s="182">
        <v>78</v>
      </c>
      <c r="B82" s="183">
        <v>218.4</v>
      </c>
      <c r="C82" s="131">
        <v>146.38999999999999</v>
      </c>
      <c r="D82" s="131">
        <v>150.24</v>
      </c>
      <c r="E82" s="184">
        <v>106.85</v>
      </c>
      <c r="F82" s="183">
        <v>305.52</v>
      </c>
      <c r="G82" s="131">
        <v>205.44</v>
      </c>
      <c r="H82" s="131">
        <v>201.46</v>
      </c>
      <c r="I82" s="184">
        <v>143.54</v>
      </c>
      <c r="J82" s="185">
        <v>222.39</v>
      </c>
      <c r="K82" s="135">
        <v>172.97</v>
      </c>
      <c r="L82" s="135">
        <v>170.82</v>
      </c>
      <c r="M82" s="186">
        <v>140.36000000000001</v>
      </c>
      <c r="N82" s="185">
        <v>300.27999999999997</v>
      </c>
      <c r="O82" s="135">
        <v>219.44</v>
      </c>
      <c r="P82" s="135">
        <v>216.13</v>
      </c>
      <c r="Q82" s="186">
        <v>169.92</v>
      </c>
      <c r="R82" s="185">
        <v>308.48</v>
      </c>
      <c r="S82" s="135">
        <v>308.48</v>
      </c>
      <c r="T82" s="135">
        <v>219.19</v>
      </c>
      <c r="U82" s="186">
        <v>219.19</v>
      </c>
    </row>
    <row r="83" spans="1:21" x14ac:dyDescent="0.25">
      <c r="A83" s="182">
        <v>79</v>
      </c>
      <c r="B83" s="183">
        <v>230.46</v>
      </c>
      <c r="C83" s="131">
        <v>153.58000000000001</v>
      </c>
      <c r="D83" s="131">
        <v>158.9</v>
      </c>
      <c r="E83" s="184">
        <v>112.56</v>
      </c>
      <c r="F83" s="183">
        <v>324.77</v>
      </c>
      <c r="G83" s="131">
        <v>215.81</v>
      </c>
      <c r="H83" s="131">
        <v>213.58</v>
      </c>
      <c r="I83" s="184">
        <v>151.54</v>
      </c>
      <c r="J83" s="185">
        <v>236.85</v>
      </c>
      <c r="K83" s="135">
        <v>182.38</v>
      </c>
      <c r="L83" s="135">
        <v>181.03</v>
      </c>
      <c r="M83" s="186">
        <v>147.71</v>
      </c>
      <c r="N83" s="185">
        <v>319.35000000000002</v>
      </c>
      <c r="O83" s="135">
        <v>230.67</v>
      </c>
      <c r="P83" s="135">
        <v>228.61</v>
      </c>
      <c r="Q83" s="186">
        <v>178.2</v>
      </c>
      <c r="R83" s="185">
        <v>327.37</v>
      </c>
      <c r="S83" s="135">
        <v>327.37</v>
      </c>
      <c r="T83" s="135">
        <v>231.53</v>
      </c>
      <c r="U83" s="186">
        <v>231.53</v>
      </c>
    </row>
    <row r="84" spans="1:21" x14ac:dyDescent="0.25">
      <c r="A84" s="182">
        <v>80</v>
      </c>
      <c r="B84" s="183">
        <v>242.51</v>
      </c>
      <c r="C84" s="131">
        <v>160.77000000000001</v>
      </c>
      <c r="D84" s="131">
        <v>167.56</v>
      </c>
      <c r="E84" s="184">
        <v>118.28</v>
      </c>
      <c r="F84" s="183">
        <v>344.02</v>
      </c>
      <c r="G84" s="131">
        <v>226.18</v>
      </c>
      <c r="H84" s="131">
        <v>225.7</v>
      </c>
      <c r="I84" s="184">
        <v>159.53</v>
      </c>
      <c r="J84" s="185">
        <v>251.53</v>
      </c>
      <c r="K84" s="135">
        <v>191.92</v>
      </c>
      <c r="L84" s="135">
        <v>191.39</v>
      </c>
      <c r="M84" s="186">
        <v>155.18</v>
      </c>
      <c r="N84" s="185">
        <v>338.43</v>
      </c>
      <c r="O84" s="135">
        <v>241.9</v>
      </c>
      <c r="P84" s="135">
        <v>241.09</v>
      </c>
      <c r="Q84" s="186">
        <v>186.47</v>
      </c>
      <c r="R84" s="185">
        <v>346.26</v>
      </c>
      <c r="S84" s="135">
        <v>346.26</v>
      </c>
      <c r="T84" s="135">
        <v>243.87</v>
      </c>
      <c r="U84" s="186">
        <v>243.87</v>
      </c>
    </row>
    <row r="85" spans="1:21" x14ac:dyDescent="0.25">
      <c r="A85" s="182">
        <v>81</v>
      </c>
      <c r="B85" s="183">
        <v>263.83</v>
      </c>
      <c r="C85" s="131">
        <v>177.64</v>
      </c>
      <c r="D85" s="131">
        <v>181.14</v>
      </c>
      <c r="E85" s="184">
        <v>130.74</v>
      </c>
      <c r="F85" s="183">
        <v>375.26</v>
      </c>
      <c r="G85" s="131">
        <v>243.33</v>
      </c>
      <c r="H85" s="131">
        <v>243.97</v>
      </c>
      <c r="I85" s="184">
        <v>171.36</v>
      </c>
      <c r="J85" s="185">
        <v>272.27999999999997</v>
      </c>
      <c r="K85" s="135">
        <v>203.46</v>
      </c>
      <c r="L85" s="135">
        <v>203.52</v>
      </c>
      <c r="M85" s="186">
        <v>162.91999999999999</v>
      </c>
      <c r="N85" s="185">
        <v>370.58</v>
      </c>
      <c r="O85" s="135">
        <v>258.58999999999997</v>
      </c>
      <c r="P85" s="135">
        <v>258.64</v>
      </c>
      <c r="Q85" s="186">
        <v>197.02</v>
      </c>
      <c r="R85" s="187" t="s">
        <v>35</v>
      </c>
      <c r="S85" s="133" t="s">
        <v>35</v>
      </c>
      <c r="T85" s="188" t="s">
        <v>35</v>
      </c>
      <c r="U85" s="189" t="s">
        <v>35</v>
      </c>
    </row>
    <row r="86" spans="1:21" x14ac:dyDescent="0.25">
      <c r="A86" s="182">
        <v>82</v>
      </c>
      <c r="B86" s="183">
        <v>285.14999999999998</v>
      </c>
      <c r="C86" s="131">
        <v>193.49</v>
      </c>
      <c r="D86" s="131">
        <v>194.72</v>
      </c>
      <c r="E86" s="184">
        <v>142.44999999999999</v>
      </c>
      <c r="F86" s="183">
        <v>406.5</v>
      </c>
      <c r="G86" s="131">
        <v>260.45999999999998</v>
      </c>
      <c r="H86" s="131">
        <v>262.25</v>
      </c>
      <c r="I86" s="184">
        <v>183.21</v>
      </c>
      <c r="J86" s="185">
        <v>293.04000000000002</v>
      </c>
      <c r="K86" s="135">
        <v>214.98</v>
      </c>
      <c r="L86" s="135">
        <v>215.67</v>
      </c>
      <c r="M86" s="186">
        <v>170.67</v>
      </c>
      <c r="N86" s="185">
        <v>402.74</v>
      </c>
      <c r="O86" s="135">
        <v>275.27999999999997</v>
      </c>
      <c r="P86" s="135">
        <v>276.2</v>
      </c>
      <c r="Q86" s="186">
        <v>207.58</v>
      </c>
      <c r="R86" s="187" t="s">
        <v>35</v>
      </c>
      <c r="S86" s="133" t="s">
        <v>35</v>
      </c>
      <c r="T86" s="188" t="s">
        <v>35</v>
      </c>
      <c r="U86" s="189" t="s">
        <v>35</v>
      </c>
    </row>
    <row r="87" spans="1:21" x14ac:dyDescent="0.25">
      <c r="A87" s="182">
        <v>83</v>
      </c>
      <c r="B87" s="183">
        <v>306.48</v>
      </c>
      <c r="C87" s="131">
        <v>206.18</v>
      </c>
      <c r="D87" s="131">
        <v>208.3</v>
      </c>
      <c r="E87" s="184">
        <v>151.86000000000001</v>
      </c>
      <c r="F87" s="183">
        <v>437.74</v>
      </c>
      <c r="G87" s="131">
        <v>277.61</v>
      </c>
      <c r="H87" s="131">
        <v>280.51</v>
      </c>
      <c r="I87" s="184">
        <v>195.04</v>
      </c>
      <c r="J87" s="185">
        <v>313.8</v>
      </c>
      <c r="K87" s="135">
        <v>226.52</v>
      </c>
      <c r="L87" s="135">
        <v>227.8</v>
      </c>
      <c r="M87" s="186">
        <v>178.4</v>
      </c>
      <c r="N87" s="185">
        <v>434.9</v>
      </c>
      <c r="O87" s="135">
        <v>291.95</v>
      </c>
      <c r="P87" s="135">
        <v>293.76</v>
      </c>
      <c r="Q87" s="186">
        <v>218.13</v>
      </c>
      <c r="R87" s="187" t="s">
        <v>35</v>
      </c>
      <c r="S87" s="133" t="s">
        <v>35</v>
      </c>
      <c r="T87" s="188" t="s">
        <v>35</v>
      </c>
      <c r="U87" s="189" t="s">
        <v>35</v>
      </c>
    </row>
    <row r="88" spans="1:21" x14ac:dyDescent="0.25">
      <c r="A88" s="182">
        <v>84</v>
      </c>
      <c r="B88" s="183">
        <v>327.8</v>
      </c>
      <c r="C88" s="131">
        <v>218.89</v>
      </c>
      <c r="D88" s="131">
        <v>221.88</v>
      </c>
      <c r="E88" s="184">
        <v>161.25</v>
      </c>
      <c r="F88" s="183">
        <v>468.98</v>
      </c>
      <c r="G88" s="131">
        <v>294.75</v>
      </c>
      <c r="H88" s="131">
        <v>298.77999999999997</v>
      </c>
      <c r="I88" s="184">
        <v>206.89</v>
      </c>
      <c r="J88" s="185">
        <v>334.55</v>
      </c>
      <c r="K88" s="135">
        <v>238.05</v>
      </c>
      <c r="L88" s="135">
        <v>239.94</v>
      </c>
      <c r="M88" s="186">
        <v>186.14</v>
      </c>
      <c r="N88" s="185">
        <v>467.06</v>
      </c>
      <c r="O88" s="135">
        <v>308.64</v>
      </c>
      <c r="P88" s="135">
        <v>311.31</v>
      </c>
      <c r="Q88" s="186">
        <v>228.69</v>
      </c>
      <c r="R88" s="187" t="s">
        <v>35</v>
      </c>
      <c r="S88" s="133" t="s">
        <v>35</v>
      </c>
      <c r="T88" s="188" t="s">
        <v>35</v>
      </c>
      <c r="U88" s="189" t="s">
        <v>35</v>
      </c>
    </row>
    <row r="89" spans="1:21" x14ac:dyDescent="0.25">
      <c r="A89" s="182">
        <v>85</v>
      </c>
      <c r="B89" s="183">
        <v>349.12</v>
      </c>
      <c r="C89" s="131">
        <v>231.6</v>
      </c>
      <c r="D89" s="131">
        <v>235.46</v>
      </c>
      <c r="E89" s="184">
        <v>170.65</v>
      </c>
      <c r="F89" s="183">
        <v>500.22</v>
      </c>
      <c r="G89" s="131">
        <v>311.89</v>
      </c>
      <c r="H89" s="131">
        <v>317.06</v>
      </c>
      <c r="I89" s="184">
        <v>218.72</v>
      </c>
      <c r="J89" s="185">
        <v>355.31</v>
      </c>
      <c r="K89" s="135">
        <v>249.59</v>
      </c>
      <c r="L89" s="135">
        <v>252.08</v>
      </c>
      <c r="M89" s="186">
        <v>193.89</v>
      </c>
      <c r="N89" s="185">
        <v>499.21</v>
      </c>
      <c r="O89" s="135">
        <v>325.33</v>
      </c>
      <c r="P89" s="135">
        <v>328.87</v>
      </c>
      <c r="Q89" s="186">
        <v>239.24</v>
      </c>
      <c r="R89" s="187" t="s">
        <v>35</v>
      </c>
      <c r="S89" s="133" t="s">
        <v>35</v>
      </c>
      <c r="T89" s="133" t="s">
        <v>35</v>
      </c>
      <c r="U89" s="188" t="s">
        <v>35</v>
      </c>
    </row>
    <row r="90" spans="1:21" x14ac:dyDescent="0.25">
      <c r="A90" s="182">
        <v>86</v>
      </c>
      <c r="B90" s="187" t="s">
        <v>35</v>
      </c>
      <c r="C90" s="133" t="s">
        <v>35</v>
      </c>
      <c r="D90" s="133" t="s">
        <v>35</v>
      </c>
      <c r="E90" s="188" t="s">
        <v>35</v>
      </c>
      <c r="F90" s="187" t="s">
        <v>35</v>
      </c>
      <c r="G90" s="133" t="s">
        <v>35</v>
      </c>
      <c r="H90" s="133" t="s">
        <v>35</v>
      </c>
      <c r="I90" s="188" t="s">
        <v>35</v>
      </c>
      <c r="J90" s="187" t="s">
        <v>35</v>
      </c>
      <c r="K90" s="133" t="s">
        <v>35</v>
      </c>
      <c r="L90" s="133" t="s">
        <v>35</v>
      </c>
      <c r="M90" s="188" t="s">
        <v>35</v>
      </c>
      <c r="N90" s="187" t="s">
        <v>35</v>
      </c>
      <c r="O90" s="133" t="s">
        <v>35</v>
      </c>
      <c r="P90" s="133" t="s">
        <v>35</v>
      </c>
      <c r="Q90" s="188" t="s">
        <v>35</v>
      </c>
      <c r="R90" s="187" t="s">
        <v>35</v>
      </c>
      <c r="S90" s="133" t="s">
        <v>35</v>
      </c>
      <c r="T90" s="133" t="s">
        <v>35</v>
      </c>
      <c r="U90" s="188" t="s">
        <v>35</v>
      </c>
    </row>
    <row r="91" spans="1:21" x14ac:dyDescent="0.25">
      <c r="A91" s="182">
        <v>87</v>
      </c>
      <c r="B91" s="187" t="s">
        <v>35</v>
      </c>
      <c r="C91" s="133" t="s">
        <v>35</v>
      </c>
      <c r="D91" s="133" t="s">
        <v>35</v>
      </c>
      <c r="E91" s="188" t="s">
        <v>35</v>
      </c>
      <c r="F91" s="187" t="s">
        <v>35</v>
      </c>
      <c r="G91" s="133" t="s">
        <v>35</v>
      </c>
      <c r="H91" s="133" t="s">
        <v>35</v>
      </c>
      <c r="I91" s="188" t="s">
        <v>35</v>
      </c>
      <c r="J91" s="187" t="s">
        <v>35</v>
      </c>
      <c r="K91" s="133" t="s">
        <v>35</v>
      </c>
      <c r="L91" s="133" t="s">
        <v>35</v>
      </c>
      <c r="M91" s="188" t="s">
        <v>35</v>
      </c>
      <c r="N91" s="187" t="s">
        <v>35</v>
      </c>
      <c r="O91" s="133" t="s">
        <v>35</v>
      </c>
      <c r="P91" s="133" t="s">
        <v>35</v>
      </c>
      <c r="Q91" s="188" t="s">
        <v>35</v>
      </c>
      <c r="R91" s="187" t="s">
        <v>35</v>
      </c>
      <c r="S91" s="133" t="s">
        <v>35</v>
      </c>
      <c r="T91" s="133" t="s">
        <v>35</v>
      </c>
      <c r="U91" s="188" t="s">
        <v>35</v>
      </c>
    </row>
    <row r="92" spans="1:21" x14ac:dyDescent="0.25">
      <c r="A92" s="182">
        <v>88</v>
      </c>
      <c r="B92" s="187" t="s">
        <v>35</v>
      </c>
      <c r="C92" s="133" t="s">
        <v>35</v>
      </c>
      <c r="D92" s="133" t="s">
        <v>35</v>
      </c>
      <c r="E92" s="188" t="s">
        <v>35</v>
      </c>
      <c r="F92" s="187" t="s">
        <v>35</v>
      </c>
      <c r="G92" s="133" t="s">
        <v>35</v>
      </c>
      <c r="H92" s="133" t="s">
        <v>35</v>
      </c>
      <c r="I92" s="188" t="s">
        <v>35</v>
      </c>
      <c r="J92" s="187" t="s">
        <v>35</v>
      </c>
      <c r="K92" s="133" t="s">
        <v>35</v>
      </c>
      <c r="L92" s="133" t="s">
        <v>35</v>
      </c>
      <c r="M92" s="188" t="s">
        <v>35</v>
      </c>
      <c r="N92" s="187" t="s">
        <v>35</v>
      </c>
      <c r="O92" s="133" t="s">
        <v>35</v>
      </c>
      <c r="P92" s="133" t="s">
        <v>35</v>
      </c>
      <c r="Q92" s="188" t="s">
        <v>35</v>
      </c>
      <c r="R92" s="187" t="s">
        <v>35</v>
      </c>
      <c r="S92" s="133" t="s">
        <v>35</v>
      </c>
      <c r="T92" s="133" t="s">
        <v>35</v>
      </c>
      <c r="U92" s="188" t="s">
        <v>35</v>
      </c>
    </row>
    <row r="93" spans="1:21" x14ac:dyDescent="0.25">
      <c r="A93" s="182">
        <v>89</v>
      </c>
      <c r="B93" s="187" t="s">
        <v>35</v>
      </c>
      <c r="C93" s="133" t="s">
        <v>35</v>
      </c>
      <c r="D93" s="133" t="s">
        <v>35</v>
      </c>
      <c r="E93" s="188" t="s">
        <v>35</v>
      </c>
      <c r="F93" s="187" t="s">
        <v>35</v>
      </c>
      <c r="G93" s="133" t="s">
        <v>35</v>
      </c>
      <c r="H93" s="133" t="s">
        <v>35</v>
      </c>
      <c r="I93" s="188" t="s">
        <v>35</v>
      </c>
      <c r="J93" s="187" t="s">
        <v>35</v>
      </c>
      <c r="K93" s="133" t="s">
        <v>35</v>
      </c>
      <c r="L93" s="133" t="s">
        <v>35</v>
      </c>
      <c r="M93" s="188" t="s">
        <v>35</v>
      </c>
      <c r="N93" s="187" t="s">
        <v>35</v>
      </c>
      <c r="O93" s="133" t="s">
        <v>35</v>
      </c>
      <c r="P93" s="133" t="s">
        <v>35</v>
      </c>
      <c r="Q93" s="188" t="s">
        <v>35</v>
      </c>
      <c r="R93" s="187" t="s">
        <v>35</v>
      </c>
      <c r="S93" s="133" t="s">
        <v>35</v>
      </c>
      <c r="T93" s="133" t="s">
        <v>35</v>
      </c>
      <c r="U93" s="188" t="s">
        <v>35</v>
      </c>
    </row>
    <row r="94" spans="1:21" x14ac:dyDescent="0.25">
      <c r="A94" s="182">
        <v>90</v>
      </c>
      <c r="B94" s="187" t="s">
        <v>35</v>
      </c>
      <c r="C94" s="133" t="s">
        <v>35</v>
      </c>
      <c r="D94" s="133" t="s">
        <v>35</v>
      </c>
      <c r="E94" s="188" t="s">
        <v>35</v>
      </c>
      <c r="F94" s="187" t="s">
        <v>35</v>
      </c>
      <c r="G94" s="133" t="s">
        <v>35</v>
      </c>
      <c r="H94" s="133" t="s">
        <v>35</v>
      </c>
      <c r="I94" s="188" t="s">
        <v>35</v>
      </c>
      <c r="J94" s="187" t="s">
        <v>35</v>
      </c>
      <c r="K94" s="133" t="s">
        <v>35</v>
      </c>
      <c r="L94" s="133" t="s">
        <v>35</v>
      </c>
      <c r="M94" s="188" t="s">
        <v>35</v>
      </c>
      <c r="N94" s="187" t="s">
        <v>35</v>
      </c>
      <c r="O94" s="133" t="s">
        <v>35</v>
      </c>
      <c r="P94" s="133" t="s">
        <v>35</v>
      </c>
      <c r="Q94" s="188" t="s">
        <v>35</v>
      </c>
      <c r="R94" s="187" t="s">
        <v>35</v>
      </c>
      <c r="S94" s="133" t="s">
        <v>35</v>
      </c>
      <c r="T94" s="133" t="s">
        <v>35</v>
      </c>
      <c r="U94" s="188" t="s">
        <v>35</v>
      </c>
    </row>
    <row r="95" spans="1:21" x14ac:dyDescent="0.25">
      <c r="A95" s="182">
        <v>91</v>
      </c>
      <c r="B95" s="187" t="s">
        <v>35</v>
      </c>
      <c r="C95" s="133" t="s">
        <v>35</v>
      </c>
      <c r="D95" s="133" t="s">
        <v>35</v>
      </c>
      <c r="E95" s="188" t="s">
        <v>35</v>
      </c>
      <c r="F95" s="187" t="s">
        <v>35</v>
      </c>
      <c r="G95" s="133" t="s">
        <v>35</v>
      </c>
      <c r="H95" s="133" t="s">
        <v>35</v>
      </c>
      <c r="I95" s="188" t="s">
        <v>35</v>
      </c>
      <c r="J95" s="187" t="s">
        <v>35</v>
      </c>
      <c r="K95" s="133" t="s">
        <v>35</v>
      </c>
      <c r="L95" s="133" t="s">
        <v>35</v>
      </c>
      <c r="M95" s="188" t="s">
        <v>35</v>
      </c>
      <c r="N95" s="187" t="s">
        <v>35</v>
      </c>
      <c r="O95" s="133" t="s">
        <v>35</v>
      </c>
      <c r="P95" s="133" t="s">
        <v>35</v>
      </c>
      <c r="Q95" s="188" t="s">
        <v>35</v>
      </c>
      <c r="R95" s="187" t="s">
        <v>35</v>
      </c>
      <c r="S95" s="133" t="s">
        <v>35</v>
      </c>
      <c r="T95" s="133" t="s">
        <v>35</v>
      </c>
      <c r="U95" s="188" t="s">
        <v>35</v>
      </c>
    </row>
    <row r="96" spans="1:21" x14ac:dyDescent="0.25">
      <c r="A96" s="182">
        <v>92</v>
      </c>
      <c r="B96" s="187" t="s">
        <v>35</v>
      </c>
      <c r="C96" s="133" t="s">
        <v>35</v>
      </c>
      <c r="D96" s="133" t="s">
        <v>35</v>
      </c>
      <c r="E96" s="188" t="s">
        <v>35</v>
      </c>
      <c r="F96" s="187" t="s">
        <v>35</v>
      </c>
      <c r="G96" s="133" t="s">
        <v>35</v>
      </c>
      <c r="H96" s="133" t="s">
        <v>35</v>
      </c>
      <c r="I96" s="188" t="s">
        <v>35</v>
      </c>
      <c r="J96" s="187" t="s">
        <v>35</v>
      </c>
      <c r="K96" s="133" t="s">
        <v>35</v>
      </c>
      <c r="L96" s="133" t="s">
        <v>35</v>
      </c>
      <c r="M96" s="188" t="s">
        <v>35</v>
      </c>
      <c r="N96" s="187" t="s">
        <v>35</v>
      </c>
      <c r="O96" s="133" t="s">
        <v>35</v>
      </c>
      <c r="P96" s="133" t="s">
        <v>35</v>
      </c>
      <c r="Q96" s="188" t="s">
        <v>35</v>
      </c>
      <c r="R96" s="187" t="s">
        <v>35</v>
      </c>
      <c r="S96" s="133" t="s">
        <v>35</v>
      </c>
      <c r="T96" s="133" t="s">
        <v>35</v>
      </c>
      <c r="U96" s="188" t="s">
        <v>35</v>
      </c>
    </row>
    <row r="97" spans="1:21" x14ac:dyDescent="0.25">
      <c r="A97" s="182">
        <v>93</v>
      </c>
      <c r="B97" s="187" t="s">
        <v>35</v>
      </c>
      <c r="C97" s="133" t="s">
        <v>35</v>
      </c>
      <c r="D97" s="133" t="s">
        <v>35</v>
      </c>
      <c r="E97" s="188" t="s">
        <v>35</v>
      </c>
      <c r="F97" s="187" t="s">
        <v>35</v>
      </c>
      <c r="G97" s="133" t="s">
        <v>35</v>
      </c>
      <c r="H97" s="133" t="s">
        <v>35</v>
      </c>
      <c r="I97" s="188" t="s">
        <v>35</v>
      </c>
      <c r="J97" s="187" t="s">
        <v>35</v>
      </c>
      <c r="K97" s="133" t="s">
        <v>35</v>
      </c>
      <c r="L97" s="133" t="s">
        <v>35</v>
      </c>
      <c r="M97" s="188" t="s">
        <v>35</v>
      </c>
      <c r="N97" s="187" t="s">
        <v>35</v>
      </c>
      <c r="O97" s="133" t="s">
        <v>35</v>
      </c>
      <c r="P97" s="133" t="s">
        <v>35</v>
      </c>
      <c r="Q97" s="188" t="s">
        <v>35</v>
      </c>
      <c r="R97" s="187" t="s">
        <v>35</v>
      </c>
      <c r="S97" s="133" t="s">
        <v>35</v>
      </c>
      <c r="T97" s="133" t="s">
        <v>35</v>
      </c>
      <c r="U97" s="188" t="s">
        <v>35</v>
      </c>
    </row>
    <row r="98" spans="1:21" x14ac:dyDescent="0.25">
      <c r="A98" s="182">
        <v>94</v>
      </c>
      <c r="B98" s="187" t="s">
        <v>35</v>
      </c>
      <c r="C98" s="133" t="s">
        <v>35</v>
      </c>
      <c r="D98" s="133" t="s">
        <v>35</v>
      </c>
      <c r="E98" s="188" t="s">
        <v>35</v>
      </c>
      <c r="F98" s="187" t="s">
        <v>35</v>
      </c>
      <c r="G98" s="133" t="s">
        <v>35</v>
      </c>
      <c r="H98" s="133" t="s">
        <v>35</v>
      </c>
      <c r="I98" s="188" t="s">
        <v>35</v>
      </c>
      <c r="J98" s="187" t="s">
        <v>35</v>
      </c>
      <c r="K98" s="133" t="s">
        <v>35</v>
      </c>
      <c r="L98" s="133" t="s">
        <v>35</v>
      </c>
      <c r="M98" s="188" t="s">
        <v>35</v>
      </c>
      <c r="N98" s="187" t="s">
        <v>35</v>
      </c>
      <c r="O98" s="133" t="s">
        <v>35</v>
      </c>
      <c r="P98" s="133" t="s">
        <v>35</v>
      </c>
      <c r="Q98" s="188" t="s">
        <v>35</v>
      </c>
      <c r="R98" s="187" t="s">
        <v>35</v>
      </c>
      <c r="S98" s="133" t="s">
        <v>35</v>
      </c>
      <c r="T98" s="133" t="s">
        <v>35</v>
      </c>
      <c r="U98" s="188" t="s">
        <v>35</v>
      </c>
    </row>
    <row r="99" spans="1:21" x14ac:dyDescent="0.25">
      <c r="A99" s="182">
        <v>95</v>
      </c>
      <c r="B99" s="187" t="s">
        <v>35</v>
      </c>
      <c r="C99" s="133" t="s">
        <v>35</v>
      </c>
      <c r="D99" s="133" t="s">
        <v>35</v>
      </c>
      <c r="E99" s="188" t="s">
        <v>35</v>
      </c>
      <c r="F99" s="187" t="s">
        <v>35</v>
      </c>
      <c r="G99" s="133" t="s">
        <v>35</v>
      </c>
      <c r="H99" s="133" t="s">
        <v>35</v>
      </c>
      <c r="I99" s="188" t="s">
        <v>35</v>
      </c>
      <c r="J99" s="187" t="s">
        <v>35</v>
      </c>
      <c r="K99" s="133" t="s">
        <v>35</v>
      </c>
      <c r="L99" s="133" t="s">
        <v>35</v>
      </c>
      <c r="M99" s="188" t="s">
        <v>35</v>
      </c>
      <c r="N99" s="187" t="s">
        <v>35</v>
      </c>
      <c r="O99" s="133" t="s">
        <v>35</v>
      </c>
      <c r="P99" s="133" t="s">
        <v>35</v>
      </c>
      <c r="Q99" s="188" t="s">
        <v>35</v>
      </c>
      <c r="R99" s="187" t="s">
        <v>35</v>
      </c>
      <c r="S99" s="133" t="s">
        <v>35</v>
      </c>
      <c r="T99" s="133" t="s">
        <v>35</v>
      </c>
      <c r="U99" s="188" t="s">
        <v>35</v>
      </c>
    </row>
    <row r="100" spans="1:21" x14ac:dyDescent="0.25">
      <c r="A100" s="182">
        <v>96</v>
      </c>
      <c r="B100" s="187" t="s">
        <v>35</v>
      </c>
      <c r="C100" s="133" t="s">
        <v>35</v>
      </c>
      <c r="D100" s="133" t="s">
        <v>35</v>
      </c>
      <c r="E100" s="188" t="s">
        <v>35</v>
      </c>
      <c r="F100" s="187" t="s">
        <v>35</v>
      </c>
      <c r="G100" s="133" t="s">
        <v>35</v>
      </c>
      <c r="H100" s="133" t="s">
        <v>35</v>
      </c>
      <c r="I100" s="188" t="s">
        <v>35</v>
      </c>
      <c r="J100" s="187" t="s">
        <v>35</v>
      </c>
      <c r="K100" s="133" t="s">
        <v>35</v>
      </c>
      <c r="L100" s="133" t="s">
        <v>35</v>
      </c>
      <c r="M100" s="188" t="s">
        <v>35</v>
      </c>
      <c r="N100" s="187" t="s">
        <v>35</v>
      </c>
      <c r="O100" s="133" t="s">
        <v>35</v>
      </c>
      <c r="P100" s="133" t="s">
        <v>35</v>
      </c>
      <c r="Q100" s="188" t="s">
        <v>35</v>
      </c>
      <c r="R100" s="187" t="s">
        <v>35</v>
      </c>
      <c r="S100" s="133" t="s">
        <v>35</v>
      </c>
      <c r="T100" s="133" t="s">
        <v>35</v>
      </c>
      <c r="U100" s="188" t="s">
        <v>35</v>
      </c>
    </row>
    <row r="101" spans="1:21" x14ac:dyDescent="0.25">
      <c r="A101" s="182">
        <v>97</v>
      </c>
      <c r="B101" s="187" t="s">
        <v>35</v>
      </c>
      <c r="C101" s="133" t="s">
        <v>35</v>
      </c>
      <c r="D101" s="133" t="s">
        <v>35</v>
      </c>
      <c r="E101" s="188" t="s">
        <v>35</v>
      </c>
      <c r="F101" s="187" t="s">
        <v>35</v>
      </c>
      <c r="G101" s="133" t="s">
        <v>35</v>
      </c>
      <c r="H101" s="133" t="s">
        <v>35</v>
      </c>
      <c r="I101" s="188" t="s">
        <v>35</v>
      </c>
      <c r="J101" s="187" t="s">
        <v>35</v>
      </c>
      <c r="K101" s="133" t="s">
        <v>35</v>
      </c>
      <c r="L101" s="133" t="s">
        <v>35</v>
      </c>
      <c r="M101" s="188" t="s">
        <v>35</v>
      </c>
      <c r="N101" s="187" t="s">
        <v>35</v>
      </c>
      <c r="O101" s="133" t="s">
        <v>35</v>
      </c>
      <c r="P101" s="133" t="s">
        <v>35</v>
      </c>
      <c r="Q101" s="188" t="s">
        <v>35</v>
      </c>
      <c r="R101" s="187" t="s">
        <v>35</v>
      </c>
      <c r="S101" s="133" t="s">
        <v>35</v>
      </c>
      <c r="T101" s="133" t="s">
        <v>35</v>
      </c>
      <c r="U101" s="188" t="s">
        <v>35</v>
      </c>
    </row>
    <row r="102" spans="1:21" x14ac:dyDescent="0.25">
      <c r="A102" s="182">
        <v>98</v>
      </c>
      <c r="B102" s="187" t="s">
        <v>35</v>
      </c>
      <c r="C102" s="133" t="s">
        <v>35</v>
      </c>
      <c r="D102" s="133" t="s">
        <v>35</v>
      </c>
      <c r="E102" s="188" t="s">
        <v>35</v>
      </c>
      <c r="F102" s="187" t="s">
        <v>35</v>
      </c>
      <c r="G102" s="133" t="s">
        <v>35</v>
      </c>
      <c r="H102" s="133" t="s">
        <v>35</v>
      </c>
      <c r="I102" s="188" t="s">
        <v>35</v>
      </c>
      <c r="J102" s="187" t="s">
        <v>35</v>
      </c>
      <c r="K102" s="133" t="s">
        <v>35</v>
      </c>
      <c r="L102" s="133" t="s">
        <v>35</v>
      </c>
      <c r="M102" s="188" t="s">
        <v>35</v>
      </c>
      <c r="N102" s="187" t="s">
        <v>35</v>
      </c>
      <c r="O102" s="133" t="s">
        <v>35</v>
      </c>
      <c r="P102" s="133" t="s">
        <v>35</v>
      </c>
      <c r="Q102" s="188" t="s">
        <v>35</v>
      </c>
      <c r="R102" s="187" t="s">
        <v>35</v>
      </c>
      <c r="S102" s="133" t="s">
        <v>35</v>
      </c>
      <c r="T102" s="133" t="s">
        <v>35</v>
      </c>
      <c r="U102" s="188" t="s">
        <v>35</v>
      </c>
    </row>
    <row r="103" spans="1:21" x14ac:dyDescent="0.25">
      <c r="A103" s="182">
        <v>99</v>
      </c>
      <c r="B103" s="187" t="s">
        <v>35</v>
      </c>
      <c r="C103" s="133" t="s">
        <v>35</v>
      </c>
      <c r="D103" s="133" t="s">
        <v>35</v>
      </c>
      <c r="E103" s="188" t="s">
        <v>35</v>
      </c>
      <c r="F103" s="187" t="s">
        <v>35</v>
      </c>
      <c r="G103" s="133" t="s">
        <v>35</v>
      </c>
      <c r="H103" s="133" t="s">
        <v>35</v>
      </c>
      <c r="I103" s="188" t="s">
        <v>35</v>
      </c>
      <c r="J103" s="187" t="s">
        <v>35</v>
      </c>
      <c r="K103" s="133" t="s">
        <v>35</v>
      </c>
      <c r="L103" s="133" t="s">
        <v>35</v>
      </c>
      <c r="M103" s="188" t="s">
        <v>35</v>
      </c>
      <c r="N103" s="187" t="s">
        <v>35</v>
      </c>
      <c r="O103" s="133" t="s">
        <v>35</v>
      </c>
      <c r="P103" s="133" t="s">
        <v>35</v>
      </c>
      <c r="Q103" s="188" t="s">
        <v>35</v>
      </c>
      <c r="R103" s="187" t="s">
        <v>35</v>
      </c>
      <c r="S103" s="133" t="s">
        <v>35</v>
      </c>
      <c r="T103" s="133" t="s">
        <v>35</v>
      </c>
      <c r="U103" s="188" t="s">
        <v>35</v>
      </c>
    </row>
  </sheetData>
  <mergeCells count="15"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B1:E1"/>
    <mergeCell ref="F1:I1"/>
    <mergeCell ref="J1:M1"/>
    <mergeCell ref="N1:Q1"/>
    <mergeCell ref="R1:U1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zoomScaleNormal="100" workbookViewId="0"/>
  </sheetViews>
  <sheetFormatPr defaultRowHeight="15" x14ac:dyDescent="0.25"/>
  <cols>
    <col min="1" max="22" width="8.28515625"/>
    <col min="23" max="256" width="16.28515625"/>
    <col min="257" max="1025" width="11.5703125"/>
  </cols>
  <sheetData>
    <row r="1" spans="1:22" x14ac:dyDescent="0.25">
      <c r="A1" s="130"/>
      <c r="B1" s="287" t="s">
        <v>1653</v>
      </c>
      <c r="C1" s="287"/>
      <c r="D1" s="287"/>
      <c r="E1" s="287"/>
      <c r="F1" s="287" t="s">
        <v>1654</v>
      </c>
      <c r="G1" s="287"/>
      <c r="H1" s="287"/>
      <c r="I1" s="287"/>
      <c r="J1" s="287" t="s">
        <v>1655</v>
      </c>
      <c r="K1" s="287"/>
      <c r="L1" s="287"/>
      <c r="M1" s="287"/>
      <c r="N1" s="287" t="s">
        <v>1656</v>
      </c>
      <c r="O1" s="287"/>
      <c r="P1" s="287"/>
      <c r="Q1" s="287"/>
      <c r="R1" s="287" t="s">
        <v>1657</v>
      </c>
      <c r="S1" s="287"/>
      <c r="T1" s="287"/>
      <c r="U1" s="287"/>
      <c r="V1" s="132" t="s">
        <v>1382</v>
      </c>
    </row>
    <row r="2" spans="1:22" x14ac:dyDescent="0.25">
      <c r="A2" s="132" t="s">
        <v>25</v>
      </c>
      <c r="B2" s="287" t="s">
        <v>1379</v>
      </c>
      <c r="C2" s="287"/>
      <c r="D2" s="287" t="s">
        <v>1380</v>
      </c>
      <c r="E2" s="287"/>
      <c r="F2" s="287" t="s">
        <v>1379</v>
      </c>
      <c r="G2" s="287"/>
      <c r="H2" s="287" t="s">
        <v>1380</v>
      </c>
      <c r="I2" s="287"/>
      <c r="J2" s="287" t="s">
        <v>1379</v>
      </c>
      <c r="K2" s="287"/>
      <c r="L2" s="287" t="s">
        <v>1380</v>
      </c>
      <c r="M2" s="287"/>
      <c r="N2" s="287" t="s">
        <v>1379</v>
      </c>
      <c r="O2" s="287"/>
      <c r="P2" s="287" t="s">
        <v>1380</v>
      </c>
      <c r="Q2" s="287"/>
      <c r="R2" s="287" t="s">
        <v>1379</v>
      </c>
      <c r="S2" s="287"/>
      <c r="T2" s="287" t="s">
        <v>1380</v>
      </c>
      <c r="U2" s="287"/>
      <c r="V2" s="130"/>
    </row>
    <row r="3" spans="1:22" x14ac:dyDescent="0.25">
      <c r="A3" s="130"/>
      <c r="B3" s="131" t="s">
        <v>1101</v>
      </c>
      <c r="C3" s="131" t="s">
        <v>1381</v>
      </c>
      <c r="D3" s="131" t="s">
        <v>1101</v>
      </c>
      <c r="E3" s="131" t="s">
        <v>1381</v>
      </c>
      <c r="F3" s="131" t="s">
        <v>1101</v>
      </c>
      <c r="G3" s="131" t="s">
        <v>1381</v>
      </c>
      <c r="H3" s="131" t="s">
        <v>1101</v>
      </c>
      <c r="I3" s="131" t="s">
        <v>1381</v>
      </c>
      <c r="J3" s="131" t="s">
        <v>1101</v>
      </c>
      <c r="K3" s="131" t="s">
        <v>1381</v>
      </c>
      <c r="L3" s="131" t="s">
        <v>1101</v>
      </c>
      <c r="M3" s="131" t="s">
        <v>1381</v>
      </c>
      <c r="N3" s="131" t="s">
        <v>1101</v>
      </c>
      <c r="O3" s="131" t="s">
        <v>1381</v>
      </c>
      <c r="P3" s="131" t="s">
        <v>1101</v>
      </c>
      <c r="Q3" s="131" t="s">
        <v>1381</v>
      </c>
      <c r="R3" s="131" t="s">
        <v>1101</v>
      </c>
      <c r="S3" s="131" t="s">
        <v>1381</v>
      </c>
      <c r="T3" s="131" t="s">
        <v>1101</v>
      </c>
      <c r="U3" s="131" t="s">
        <v>1381</v>
      </c>
      <c r="V3" s="130"/>
    </row>
    <row r="4" spans="1:22" x14ac:dyDescent="0.25">
      <c r="A4" s="132">
        <v>0</v>
      </c>
      <c r="B4" s="133" t="s">
        <v>35</v>
      </c>
      <c r="C4" s="133" t="s">
        <v>35</v>
      </c>
      <c r="D4" s="133" t="s">
        <v>35</v>
      </c>
      <c r="E4" s="133" t="s">
        <v>35</v>
      </c>
      <c r="F4" s="135">
        <v>3.92</v>
      </c>
      <c r="G4" s="135">
        <v>3.92</v>
      </c>
      <c r="H4" s="135">
        <v>3.92</v>
      </c>
      <c r="I4" s="135">
        <v>3.92</v>
      </c>
      <c r="J4" s="133" t="s">
        <v>35</v>
      </c>
      <c r="K4" s="133" t="s">
        <v>35</v>
      </c>
      <c r="L4" s="133" t="s">
        <v>35</v>
      </c>
      <c r="M4" s="133" t="s">
        <v>35</v>
      </c>
      <c r="N4" s="133" t="s">
        <v>35</v>
      </c>
      <c r="O4" s="133" t="s">
        <v>35</v>
      </c>
      <c r="P4" s="133" t="s">
        <v>35</v>
      </c>
      <c r="Q4" s="133" t="s">
        <v>35</v>
      </c>
      <c r="R4" s="133" t="s">
        <v>35</v>
      </c>
      <c r="S4" s="133" t="s">
        <v>35</v>
      </c>
      <c r="T4" s="133" t="s">
        <v>35</v>
      </c>
      <c r="U4" s="133" t="s">
        <v>35</v>
      </c>
      <c r="V4" s="133" t="s">
        <v>35</v>
      </c>
    </row>
    <row r="5" spans="1:22" x14ac:dyDescent="0.25">
      <c r="A5" s="132">
        <v>1</v>
      </c>
      <c r="B5" s="133" t="s">
        <v>35</v>
      </c>
      <c r="C5" s="133" t="s">
        <v>35</v>
      </c>
      <c r="D5" s="133" t="s">
        <v>35</v>
      </c>
      <c r="E5" s="133" t="s">
        <v>35</v>
      </c>
      <c r="F5" s="135">
        <v>4.07</v>
      </c>
      <c r="G5" s="135">
        <v>4.07</v>
      </c>
      <c r="H5" s="135">
        <v>4.07</v>
      </c>
      <c r="I5" s="135">
        <v>4.07</v>
      </c>
      <c r="J5" s="133" t="s">
        <v>35</v>
      </c>
      <c r="K5" s="133" t="s">
        <v>35</v>
      </c>
      <c r="L5" s="133" t="s">
        <v>35</v>
      </c>
      <c r="M5" s="133" t="s">
        <v>35</v>
      </c>
      <c r="N5" s="133" t="s">
        <v>35</v>
      </c>
      <c r="O5" s="133" t="s">
        <v>35</v>
      </c>
      <c r="P5" s="133" t="s">
        <v>35</v>
      </c>
      <c r="Q5" s="133" t="s">
        <v>35</v>
      </c>
      <c r="R5" s="133" t="s">
        <v>35</v>
      </c>
      <c r="S5" s="133" t="s">
        <v>35</v>
      </c>
      <c r="T5" s="133" t="s">
        <v>35</v>
      </c>
      <c r="U5" s="133" t="s">
        <v>35</v>
      </c>
      <c r="V5" s="133" t="s">
        <v>35</v>
      </c>
    </row>
    <row r="6" spans="1:22" x14ac:dyDescent="0.25">
      <c r="A6" s="132">
        <v>2</v>
      </c>
      <c r="B6" s="133" t="s">
        <v>35</v>
      </c>
      <c r="C6" s="133" t="s">
        <v>35</v>
      </c>
      <c r="D6" s="133" t="s">
        <v>35</v>
      </c>
      <c r="E6" s="133" t="s">
        <v>35</v>
      </c>
      <c r="F6" s="135">
        <v>4.22</v>
      </c>
      <c r="G6" s="135">
        <v>4.22</v>
      </c>
      <c r="H6" s="135">
        <v>4.22</v>
      </c>
      <c r="I6" s="135">
        <v>4.22</v>
      </c>
      <c r="J6" s="133" t="s">
        <v>35</v>
      </c>
      <c r="K6" s="133" t="s">
        <v>35</v>
      </c>
      <c r="L6" s="133" t="s">
        <v>35</v>
      </c>
      <c r="M6" s="133" t="s">
        <v>35</v>
      </c>
      <c r="N6" s="133" t="s">
        <v>35</v>
      </c>
      <c r="O6" s="133" t="s">
        <v>35</v>
      </c>
      <c r="P6" s="133" t="s">
        <v>35</v>
      </c>
      <c r="Q6" s="133" t="s">
        <v>35</v>
      </c>
      <c r="R6" s="133" t="s">
        <v>35</v>
      </c>
      <c r="S6" s="133" t="s">
        <v>35</v>
      </c>
      <c r="T6" s="133" t="s">
        <v>35</v>
      </c>
      <c r="U6" s="133" t="s">
        <v>35</v>
      </c>
      <c r="V6" s="133" t="s">
        <v>35</v>
      </c>
    </row>
    <row r="7" spans="1:22" x14ac:dyDescent="0.25">
      <c r="A7" s="132">
        <v>3</v>
      </c>
      <c r="B7" s="133" t="s">
        <v>35</v>
      </c>
      <c r="C7" s="133" t="s">
        <v>35</v>
      </c>
      <c r="D7" s="133" t="s">
        <v>35</v>
      </c>
      <c r="E7" s="133" t="s">
        <v>35</v>
      </c>
      <c r="F7" s="135">
        <v>4.37</v>
      </c>
      <c r="G7" s="135">
        <v>4.37</v>
      </c>
      <c r="H7" s="135">
        <v>4.37</v>
      </c>
      <c r="I7" s="135">
        <v>4.37</v>
      </c>
      <c r="J7" s="133" t="s">
        <v>35</v>
      </c>
      <c r="K7" s="133" t="s">
        <v>35</v>
      </c>
      <c r="L7" s="133" t="s">
        <v>35</v>
      </c>
      <c r="M7" s="133" t="s">
        <v>35</v>
      </c>
      <c r="N7" s="133" t="s">
        <v>35</v>
      </c>
      <c r="O7" s="133" t="s">
        <v>35</v>
      </c>
      <c r="P7" s="133" t="s">
        <v>35</v>
      </c>
      <c r="Q7" s="133" t="s">
        <v>35</v>
      </c>
      <c r="R7" s="133" t="s">
        <v>35</v>
      </c>
      <c r="S7" s="133" t="s">
        <v>35</v>
      </c>
      <c r="T7" s="133" t="s">
        <v>35</v>
      </c>
      <c r="U7" s="133" t="s">
        <v>35</v>
      </c>
      <c r="V7" s="133" t="s">
        <v>35</v>
      </c>
    </row>
    <row r="8" spans="1:22" x14ac:dyDescent="0.25">
      <c r="A8" s="132">
        <v>4</v>
      </c>
      <c r="B8" s="133" t="s">
        <v>35</v>
      </c>
      <c r="C8" s="133" t="s">
        <v>35</v>
      </c>
      <c r="D8" s="133" t="s">
        <v>35</v>
      </c>
      <c r="E8" s="133" t="s">
        <v>35</v>
      </c>
      <c r="F8" s="135">
        <v>4.53</v>
      </c>
      <c r="G8" s="135">
        <v>4.53</v>
      </c>
      <c r="H8" s="135">
        <v>4.5199999999999996</v>
      </c>
      <c r="I8" s="135">
        <v>4.5199999999999996</v>
      </c>
      <c r="J8" s="133" t="s">
        <v>35</v>
      </c>
      <c r="K8" s="133" t="s">
        <v>35</v>
      </c>
      <c r="L8" s="133" t="s">
        <v>35</v>
      </c>
      <c r="M8" s="133" t="s">
        <v>35</v>
      </c>
      <c r="N8" s="133" t="s">
        <v>35</v>
      </c>
      <c r="O8" s="133" t="s">
        <v>35</v>
      </c>
      <c r="P8" s="133" t="s">
        <v>35</v>
      </c>
      <c r="Q8" s="133" t="s">
        <v>35</v>
      </c>
      <c r="R8" s="133" t="s">
        <v>35</v>
      </c>
      <c r="S8" s="133" t="s">
        <v>35</v>
      </c>
      <c r="T8" s="133" t="s">
        <v>35</v>
      </c>
      <c r="U8" s="133" t="s">
        <v>35</v>
      </c>
      <c r="V8" s="133" t="s">
        <v>35</v>
      </c>
    </row>
    <row r="9" spans="1:22" x14ac:dyDescent="0.25">
      <c r="A9" s="132">
        <v>5</v>
      </c>
      <c r="B9" s="133" t="s">
        <v>35</v>
      </c>
      <c r="C9" s="133" t="s">
        <v>35</v>
      </c>
      <c r="D9" s="133" t="s">
        <v>35</v>
      </c>
      <c r="E9" s="133" t="s">
        <v>35</v>
      </c>
      <c r="F9" s="135">
        <v>4.7</v>
      </c>
      <c r="G9" s="135">
        <v>4.7</v>
      </c>
      <c r="H9" s="135">
        <v>4.67</v>
      </c>
      <c r="I9" s="135">
        <v>4.67</v>
      </c>
      <c r="J9" s="133" t="s">
        <v>35</v>
      </c>
      <c r="K9" s="133" t="s">
        <v>35</v>
      </c>
      <c r="L9" s="133" t="s">
        <v>35</v>
      </c>
      <c r="M9" s="133" t="s">
        <v>35</v>
      </c>
      <c r="N9" s="133" t="s">
        <v>35</v>
      </c>
      <c r="O9" s="133" t="s">
        <v>35</v>
      </c>
      <c r="P9" s="133" t="s">
        <v>35</v>
      </c>
      <c r="Q9" s="133" t="s">
        <v>35</v>
      </c>
      <c r="R9" s="133" t="s">
        <v>35</v>
      </c>
      <c r="S9" s="133" t="s">
        <v>35</v>
      </c>
      <c r="T9" s="133" t="s">
        <v>35</v>
      </c>
      <c r="U9" s="133" t="s">
        <v>35</v>
      </c>
      <c r="V9" s="133" t="s">
        <v>35</v>
      </c>
    </row>
    <row r="10" spans="1:22" x14ac:dyDescent="0.25">
      <c r="A10" s="132">
        <v>6</v>
      </c>
      <c r="B10" s="133" t="s">
        <v>35</v>
      </c>
      <c r="C10" s="133" t="s">
        <v>35</v>
      </c>
      <c r="D10" s="133" t="s">
        <v>35</v>
      </c>
      <c r="E10" s="133" t="s">
        <v>35</v>
      </c>
      <c r="F10" s="135">
        <v>4.8899999999999997</v>
      </c>
      <c r="G10" s="135">
        <v>4.8899999999999997</v>
      </c>
      <c r="H10" s="135">
        <v>4.82</v>
      </c>
      <c r="I10" s="135">
        <v>4.82</v>
      </c>
      <c r="J10" s="133" t="s">
        <v>35</v>
      </c>
      <c r="K10" s="133" t="s">
        <v>35</v>
      </c>
      <c r="L10" s="133" t="s">
        <v>35</v>
      </c>
      <c r="M10" s="133" t="s">
        <v>35</v>
      </c>
      <c r="N10" s="133" t="s">
        <v>35</v>
      </c>
      <c r="O10" s="133" t="s">
        <v>35</v>
      </c>
      <c r="P10" s="133" t="s">
        <v>35</v>
      </c>
      <c r="Q10" s="133" t="s">
        <v>35</v>
      </c>
      <c r="R10" s="133" t="s">
        <v>35</v>
      </c>
      <c r="S10" s="133" t="s">
        <v>35</v>
      </c>
      <c r="T10" s="133" t="s">
        <v>35</v>
      </c>
      <c r="U10" s="133" t="s">
        <v>35</v>
      </c>
      <c r="V10" s="133" t="s">
        <v>35</v>
      </c>
    </row>
    <row r="11" spans="1:22" x14ac:dyDescent="0.25">
      <c r="A11" s="132">
        <v>7</v>
      </c>
      <c r="B11" s="133" t="s">
        <v>35</v>
      </c>
      <c r="C11" s="133" t="s">
        <v>35</v>
      </c>
      <c r="D11" s="133" t="s">
        <v>35</v>
      </c>
      <c r="E11" s="133" t="s">
        <v>35</v>
      </c>
      <c r="F11" s="135">
        <v>5.0599999999999996</v>
      </c>
      <c r="G11" s="135">
        <v>5.0599999999999996</v>
      </c>
      <c r="H11" s="135">
        <v>4.96</v>
      </c>
      <c r="I11" s="135">
        <v>4.96</v>
      </c>
      <c r="J11" s="133" t="s">
        <v>35</v>
      </c>
      <c r="K11" s="133" t="s">
        <v>35</v>
      </c>
      <c r="L11" s="133" t="s">
        <v>35</v>
      </c>
      <c r="M11" s="133" t="s">
        <v>35</v>
      </c>
      <c r="N11" s="133" t="s">
        <v>35</v>
      </c>
      <c r="O11" s="133" t="s">
        <v>35</v>
      </c>
      <c r="P11" s="133" t="s">
        <v>35</v>
      </c>
      <c r="Q11" s="133" t="s">
        <v>35</v>
      </c>
      <c r="R11" s="133" t="s">
        <v>35</v>
      </c>
      <c r="S11" s="133" t="s">
        <v>35</v>
      </c>
      <c r="T11" s="133" t="s">
        <v>35</v>
      </c>
      <c r="U11" s="133" t="s">
        <v>35</v>
      </c>
      <c r="V11" s="133" t="s">
        <v>35</v>
      </c>
    </row>
    <row r="12" spans="1:22" x14ac:dyDescent="0.25">
      <c r="A12" s="132">
        <v>8</v>
      </c>
      <c r="B12" s="133" t="s">
        <v>35</v>
      </c>
      <c r="C12" s="133" t="s">
        <v>35</v>
      </c>
      <c r="D12" s="133" t="s">
        <v>35</v>
      </c>
      <c r="E12" s="133" t="s">
        <v>35</v>
      </c>
      <c r="F12" s="135">
        <v>5.24</v>
      </c>
      <c r="G12" s="135">
        <v>5.24</v>
      </c>
      <c r="H12" s="135">
        <v>5.1100000000000003</v>
      </c>
      <c r="I12" s="135">
        <v>5.1100000000000003</v>
      </c>
      <c r="J12" s="133" t="s">
        <v>35</v>
      </c>
      <c r="K12" s="133" t="s">
        <v>35</v>
      </c>
      <c r="L12" s="133" t="s">
        <v>35</v>
      </c>
      <c r="M12" s="133" t="s">
        <v>35</v>
      </c>
      <c r="N12" s="133" t="s">
        <v>35</v>
      </c>
      <c r="O12" s="133" t="s">
        <v>35</v>
      </c>
      <c r="P12" s="133" t="s">
        <v>35</v>
      </c>
      <c r="Q12" s="133" t="s">
        <v>35</v>
      </c>
      <c r="R12" s="133" t="s">
        <v>35</v>
      </c>
      <c r="S12" s="133" t="s">
        <v>35</v>
      </c>
      <c r="T12" s="133" t="s">
        <v>35</v>
      </c>
      <c r="U12" s="133" t="s">
        <v>35</v>
      </c>
      <c r="V12" s="133" t="s">
        <v>35</v>
      </c>
    </row>
    <row r="13" spans="1:22" x14ac:dyDescent="0.25">
      <c r="A13" s="132">
        <v>9</v>
      </c>
      <c r="B13" s="133" t="s">
        <v>35</v>
      </c>
      <c r="C13" s="133" t="s">
        <v>35</v>
      </c>
      <c r="D13" s="133" t="s">
        <v>35</v>
      </c>
      <c r="E13" s="133" t="s">
        <v>35</v>
      </c>
      <c r="F13" s="135">
        <v>5.41</v>
      </c>
      <c r="G13" s="135">
        <v>5.41</v>
      </c>
      <c r="H13" s="135">
        <v>5.25</v>
      </c>
      <c r="I13" s="135">
        <v>5.25</v>
      </c>
      <c r="J13" s="133" t="s">
        <v>35</v>
      </c>
      <c r="K13" s="133" t="s">
        <v>35</v>
      </c>
      <c r="L13" s="133" t="s">
        <v>35</v>
      </c>
      <c r="M13" s="133" t="s">
        <v>35</v>
      </c>
      <c r="N13" s="133" t="s">
        <v>35</v>
      </c>
      <c r="O13" s="133" t="s">
        <v>35</v>
      </c>
      <c r="P13" s="133" t="s">
        <v>35</v>
      </c>
      <c r="Q13" s="133" t="s">
        <v>35</v>
      </c>
      <c r="R13" s="133" t="s">
        <v>35</v>
      </c>
      <c r="S13" s="133" t="s">
        <v>35</v>
      </c>
      <c r="T13" s="133" t="s">
        <v>35</v>
      </c>
      <c r="U13" s="133" t="s">
        <v>35</v>
      </c>
      <c r="V13" s="133" t="s">
        <v>35</v>
      </c>
    </row>
    <row r="14" spans="1:22" x14ac:dyDescent="0.25">
      <c r="A14" s="132">
        <v>10</v>
      </c>
      <c r="B14" s="133" t="s">
        <v>35</v>
      </c>
      <c r="C14" s="133" t="s">
        <v>35</v>
      </c>
      <c r="D14" s="133" t="s">
        <v>35</v>
      </c>
      <c r="E14" s="133" t="s">
        <v>35</v>
      </c>
      <c r="F14" s="135">
        <v>5.59</v>
      </c>
      <c r="G14" s="135">
        <v>5.59</v>
      </c>
      <c r="H14" s="135">
        <v>5.4</v>
      </c>
      <c r="I14" s="135">
        <v>5.4</v>
      </c>
      <c r="J14" s="133" t="s">
        <v>35</v>
      </c>
      <c r="K14" s="133" t="s">
        <v>35</v>
      </c>
      <c r="L14" s="133" t="s">
        <v>35</v>
      </c>
      <c r="M14" s="133" t="s">
        <v>35</v>
      </c>
      <c r="N14" s="133" t="s">
        <v>35</v>
      </c>
      <c r="O14" s="133" t="s">
        <v>35</v>
      </c>
      <c r="P14" s="133" t="s">
        <v>35</v>
      </c>
      <c r="Q14" s="133" t="s">
        <v>35</v>
      </c>
      <c r="R14" s="133" t="s">
        <v>35</v>
      </c>
      <c r="S14" s="133" t="s">
        <v>35</v>
      </c>
      <c r="T14" s="133" t="s">
        <v>35</v>
      </c>
      <c r="U14" s="133" t="s">
        <v>35</v>
      </c>
      <c r="V14" s="133" t="s">
        <v>35</v>
      </c>
    </row>
    <row r="15" spans="1:22" x14ac:dyDescent="0.25">
      <c r="A15" s="132">
        <v>11</v>
      </c>
      <c r="B15" s="133" t="s">
        <v>35</v>
      </c>
      <c r="C15" s="133" t="s">
        <v>35</v>
      </c>
      <c r="D15" s="133" t="s">
        <v>35</v>
      </c>
      <c r="E15" s="133" t="s">
        <v>35</v>
      </c>
      <c r="F15" s="135">
        <v>5.88</v>
      </c>
      <c r="G15" s="135">
        <v>5.88</v>
      </c>
      <c r="H15" s="135">
        <v>5.55</v>
      </c>
      <c r="I15" s="135">
        <v>5.55</v>
      </c>
      <c r="J15" s="133" t="s">
        <v>35</v>
      </c>
      <c r="K15" s="133" t="s">
        <v>35</v>
      </c>
      <c r="L15" s="133" t="s">
        <v>35</v>
      </c>
      <c r="M15" s="133" t="s">
        <v>35</v>
      </c>
      <c r="N15" s="133" t="s">
        <v>35</v>
      </c>
      <c r="O15" s="133" t="s">
        <v>35</v>
      </c>
      <c r="P15" s="133" t="s">
        <v>35</v>
      </c>
      <c r="Q15" s="133" t="s">
        <v>35</v>
      </c>
      <c r="R15" s="133" t="s">
        <v>35</v>
      </c>
      <c r="S15" s="133" t="s">
        <v>35</v>
      </c>
      <c r="T15" s="133" t="s">
        <v>35</v>
      </c>
      <c r="U15" s="133" t="s">
        <v>35</v>
      </c>
      <c r="V15" s="133" t="s">
        <v>35</v>
      </c>
    </row>
    <row r="16" spans="1:22" x14ac:dyDescent="0.25">
      <c r="A16" s="132">
        <v>12</v>
      </c>
      <c r="B16" s="133" t="s">
        <v>35</v>
      </c>
      <c r="C16" s="133" t="s">
        <v>35</v>
      </c>
      <c r="D16" s="133" t="s">
        <v>35</v>
      </c>
      <c r="E16" s="133" t="s">
        <v>35</v>
      </c>
      <c r="F16" s="135">
        <v>6.17</v>
      </c>
      <c r="G16" s="135">
        <v>6.17</v>
      </c>
      <c r="H16" s="135">
        <v>5.69</v>
      </c>
      <c r="I16" s="135">
        <v>5.69</v>
      </c>
      <c r="J16" s="133" t="s">
        <v>35</v>
      </c>
      <c r="K16" s="133" t="s">
        <v>35</v>
      </c>
      <c r="L16" s="133" t="s">
        <v>35</v>
      </c>
      <c r="M16" s="133" t="s">
        <v>35</v>
      </c>
      <c r="N16" s="133" t="s">
        <v>35</v>
      </c>
      <c r="O16" s="133" t="s">
        <v>35</v>
      </c>
      <c r="P16" s="133" t="s">
        <v>35</v>
      </c>
      <c r="Q16" s="133" t="s">
        <v>35</v>
      </c>
      <c r="R16" s="133" t="s">
        <v>35</v>
      </c>
      <c r="S16" s="133" t="s">
        <v>35</v>
      </c>
      <c r="T16" s="133" t="s">
        <v>35</v>
      </c>
      <c r="U16" s="133" t="s">
        <v>35</v>
      </c>
      <c r="V16" s="133" t="s">
        <v>35</v>
      </c>
    </row>
    <row r="17" spans="1:22" x14ac:dyDescent="0.25">
      <c r="A17" s="132">
        <v>13</v>
      </c>
      <c r="B17" s="133" t="s">
        <v>35</v>
      </c>
      <c r="C17" s="133" t="s">
        <v>35</v>
      </c>
      <c r="D17" s="133" t="s">
        <v>35</v>
      </c>
      <c r="E17" s="133" t="s">
        <v>35</v>
      </c>
      <c r="F17" s="135">
        <v>6.44</v>
      </c>
      <c r="G17" s="135">
        <v>6.44</v>
      </c>
      <c r="H17" s="135">
        <v>5.84</v>
      </c>
      <c r="I17" s="135">
        <v>5.84</v>
      </c>
      <c r="J17" s="133" t="s">
        <v>35</v>
      </c>
      <c r="K17" s="133" t="s">
        <v>35</v>
      </c>
      <c r="L17" s="133" t="s">
        <v>35</v>
      </c>
      <c r="M17" s="133" t="s">
        <v>35</v>
      </c>
      <c r="N17" s="133" t="s">
        <v>35</v>
      </c>
      <c r="O17" s="133" t="s">
        <v>35</v>
      </c>
      <c r="P17" s="133" t="s">
        <v>35</v>
      </c>
      <c r="Q17" s="133" t="s">
        <v>35</v>
      </c>
      <c r="R17" s="133" t="s">
        <v>35</v>
      </c>
      <c r="S17" s="133" t="s">
        <v>35</v>
      </c>
      <c r="T17" s="133" t="s">
        <v>35</v>
      </c>
      <c r="U17" s="133" t="s">
        <v>35</v>
      </c>
      <c r="V17" s="133" t="s">
        <v>35</v>
      </c>
    </row>
    <row r="18" spans="1:22" x14ac:dyDescent="0.25">
      <c r="A18" s="132">
        <v>14</v>
      </c>
      <c r="B18" s="133" t="s">
        <v>35</v>
      </c>
      <c r="C18" s="133" t="s">
        <v>35</v>
      </c>
      <c r="D18" s="133" t="s">
        <v>35</v>
      </c>
      <c r="E18" s="133" t="s">
        <v>35</v>
      </c>
      <c r="F18" s="135">
        <v>6.7</v>
      </c>
      <c r="G18" s="135">
        <v>6.7</v>
      </c>
      <c r="H18" s="135">
        <v>5.98</v>
      </c>
      <c r="I18" s="135">
        <v>5.98</v>
      </c>
      <c r="J18" s="133" t="s">
        <v>35</v>
      </c>
      <c r="K18" s="133" t="s">
        <v>35</v>
      </c>
      <c r="L18" s="133" t="s">
        <v>35</v>
      </c>
      <c r="M18" s="133" t="s">
        <v>35</v>
      </c>
      <c r="N18" s="133" t="s">
        <v>35</v>
      </c>
      <c r="O18" s="133" t="s">
        <v>35</v>
      </c>
      <c r="P18" s="133" t="s">
        <v>35</v>
      </c>
      <c r="Q18" s="133" t="s">
        <v>35</v>
      </c>
      <c r="R18" s="133" t="s">
        <v>35</v>
      </c>
      <c r="S18" s="133" t="s">
        <v>35</v>
      </c>
      <c r="T18" s="133" t="s">
        <v>35</v>
      </c>
      <c r="U18" s="133" t="s">
        <v>35</v>
      </c>
      <c r="V18" s="133" t="s">
        <v>35</v>
      </c>
    </row>
    <row r="19" spans="1:22" x14ac:dyDescent="0.25">
      <c r="A19" s="132">
        <v>15</v>
      </c>
      <c r="B19" s="133" t="s">
        <v>35</v>
      </c>
      <c r="C19" s="133" t="s">
        <v>35</v>
      </c>
      <c r="D19" s="133" t="s">
        <v>35</v>
      </c>
      <c r="E19" s="133" t="s">
        <v>35</v>
      </c>
      <c r="F19" s="135">
        <v>6.91</v>
      </c>
      <c r="G19" s="135">
        <v>6.91</v>
      </c>
      <c r="H19" s="135">
        <v>6.13</v>
      </c>
      <c r="I19" s="135">
        <v>6.13</v>
      </c>
      <c r="J19" s="133" t="s">
        <v>35</v>
      </c>
      <c r="K19" s="133" t="s">
        <v>35</v>
      </c>
      <c r="L19" s="133" t="s">
        <v>35</v>
      </c>
      <c r="M19" s="133" t="s">
        <v>35</v>
      </c>
      <c r="N19" s="133" t="s">
        <v>35</v>
      </c>
      <c r="O19" s="133" t="s">
        <v>35</v>
      </c>
      <c r="P19" s="133" t="s">
        <v>35</v>
      </c>
      <c r="Q19" s="133" t="s">
        <v>35</v>
      </c>
      <c r="R19" s="133" t="s">
        <v>35</v>
      </c>
      <c r="S19" s="133" t="s">
        <v>35</v>
      </c>
      <c r="T19" s="133" t="s">
        <v>35</v>
      </c>
      <c r="U19" s="133" t="s">
        <v>35</v>
      </c>
      <c r="V19" s="133" t="s">
        <v>35</v>
      </c>
    </row>
    <row r="20" spans="1:22" x14ac:dyDescent="0.25">
      <c r="A20" s="132">
        <v>16</v>
      </c>
      <c r="B20" s="133" t="s">
        <v>35</v>
      </c>
      <c r="C20" s="133" t="s">
        <v>35</v>
      </c>
      <c r="D20" s="133" t="s">
        <v>35</v>
      </c>
      <c r="E20" s="133" t="s">
        <v>35</v>
      </c>
      <c r="F20" s="135">
        <v>6.96</v>
      </c>
      <c r="G20" s="135">
        <v>6.96</v>
      </c>
      <c r="H20" s="135">
        <v>6.17</v>
      </c>
      <c r="I20" s="135">
        <v>6.17</v>
      </c>
      <c r="J20" s="133" t="s">
        <v>35</v>
      </c>
      <c r="K20" s="133" t="s">
        <v>35</v>
      </c>
      <c r="L20" s="133" t="s">
        <v>35</v>
      </c>
      <c r="M20" s="133" t="s">
        <v>35</v>
      </c>
      <c r="N20" s="133" t="s">
        <v>35</v>
      </c>
      <c r="O20" s="133" t="s">
        <v>35</v>
      </c>
      <c r="P20" s="133" t="s">
        <v>35</v>
      </c>
      <c r="Q20" s="133" t="s">
        <v>35</v>
      </c>
      <c r="R20" s="133" t="s">
        <v>35</v>
      </c>
      <c r="S20" s="133" t="s">
        <v>35</v>
      </c>
      <c r="T20" s="133" t="s">
        <v>35</v>
      </c>
      <c r="U20" s="133" t="s">
        <v>35</v>
      </c>
      <c r="V20" s="133" t="s">
        <v>35</v>
      </c>
    </row>
    <row r="21" spans="1:22" x14ac:dyDescent="0.25">
      <c r="A21" s="132">
        <v>17</v>
      </c>
      <c r="B21" s="133" t="s">
        <v>35</v>
      </c>
      <c r="C21" s="133" t="s">
        <v>35</v>
      </c>
      <c r="D21" s="133" t="s">
        <v>35</v>
      </c>
      <c r="E21" s="133" t="s">
        <v>35</v>
      </c>
      <c r="F21" s="135">
        <v>7.16</v>
      </c>
      <c r="G21" s="135">
        <v>7.16</v>
      </c>
      <c r="H21" s="135">
        <v>6.21</v>
      </c>
      <c r="I21" s="135">
        <v>6.21</v>
      </c>
      <c r="J21" s="133" t="s">
        <v>35</v>
      </c>
      <c r="K21" s="133" t="s">
        <v>35</v>
      </c>
      <c r="L21" s="133" t="s">
        <v>35</v>
      </c>
      <c r="M21" s="133" t="s">
        <v>35</v>
      </c>
      <c r="N21" s="133" t="s">
        <v>35</v>
      </c>
      <c r="O21" s="133" t="s">
        <v>35</v>
      </c>
      <c r="P21" s="133" t="s">
        <v>35</v>
      </c>
      <c r="Q21" s="133" t="s">
        <v>35</v>
      </c>
      <c r="R21" s="133" t="s">
        <v>35</v>
      </c>
      <c r="S21" s="133" t="s">
        <v>35</v>
      </c>
      <c r="T21" s="133" t="s">
        <v>35</v>
      </c>
      <c r="U21" s="133" t="s">
        <v>35</v>
      </c>
      <c r="V21" s="133" t="s">
        <v>35</v>
      </c>
    </row>
    <row r="22" spans="1:22" x14ac:dyDescent="0.25">
      <c r="A22" s="132">
        <v>18</v>
      </c>
      <c r="B22" s="133" t="s">
        <v>35</v>
      </c>
      <c r="C22" s="135">
        <v>6.45</v>
      </c>
      <c r="D22" s="133" t="s">
        <v>35</v>
      </c>
      <c r="E22" s="135">
        <v>5.63</v>
      </c>
      <c r="F22" s="135">
        <v>10.039999999999999</v>
      </c>
      <c r="G22" s="135">
        <v>7.17</v>
      </c>
      <c r="H22" s="135">
        <v>8.4600000000000009</v>
      </c>
      <c r="I22" s="135">
        <v>6.25</v>
      </c>
      <c r="J22" s="133" t="s">
        <v>35</v>
      </c>
      <c r="K22" s="133" t="s">
        <v>35</v>
      </c>
      <c r="L22" s="133" t="s">
        <v>35</v>
      </c>
      <c r="M22" s="133" t="s">
        <v>35</v>
      </c>
      <c r="N22" s="133" t="s">
        <v>35</v>
      </c>
      <c r="O22" s="133" t="s">
        <v>35</v>
      </c>
      <c r="P22" s="133" t="s">
        <v>35</v>
      </c>
      <c r="Q22" s="133" t="s">
        <v>35</v>
      </c>
      <c r="R22" s="133" t="s">
        <v>35</v>
      </c>
      <c r="S22" s="133" t="s">
        <v>35</v>
      </c>
      <c r="T22" s="133" t="s">
        <v>35</v>
      </c>
      <c r="U22" s="133" t="s">
        <v>35</v>
      </c>
      <c r="V22" s="133" t="s">
        <v>35</v>
      </c>
    </row>
    <row r="23" spans="1:22" x14ac:dyDescent="0.25">
      <c r="A23" s="132">
        <v>19</v>
      </c>
      <c r="B23" s="133" t="s">
        <v>35</v>
      </c>
      <c r="C23" s="135">
        <v>6.49</v>
      </c>
      <c r="D23" s="133" t="s">
        <v>35</v>
      </c>
      <c r="E23" s="135">
        <v>5.86</v>
      </c>
      <c r="F23" s="135">
        <v>10.14</v>
      </c>
      <c r="G23" s="135">
        <v>7.21</v>
      </c>
      <c r="H23" s="135">
        <v>8.8000000000000007</v>
      </c>
      <c r="I23" s="135">
        <v>6.51</v>
      </c>
      <c r="J23" s="133" t="s">
        <v>35</v>
      </c>
      <c r="K23" s="133" t="s">
        <v>35</v>
      </c>
      <c r="L23" s="133" t="s">
        <v>35</v>
      </c>
      <c r="M23" s="133" t="s">
        <v>35</v>
      </c>
      <c r="N23" s="133" t="s">
        <v>35</v>
      </c>
      <c r="O23" s="133" t="s">
        <v>35</v>
      </c>
      <c r="P23" s="133" t="s">
        <v>35</v>
      </c>
      <c r="Q23" s="133" t="s">
        <v>35</v>
      </c>
      <c r="R23" s="133" t="s">
        <v>35</v>
      </c>
      <c r="S23" s="133" t="s">
        <v>35</v>
      </c>
      <c r="T23" s="133" t="s">
        <v>35</v>
      </c>
      <c r="U23" s="133" t="s">
        <v>35</v>
      </c>
      <c r="V23" s="133" t="s">
        <v>35</v>
      </c>
    </row>
    <row r="24" spans="1:22" x14ac:dyDescent="0.25">
      <c r="A24" s="132">
        <v>20</v>
      </c>
      <c r="B24" s="133" t="s">
        <v>35</v>
      </c>
      <c r="C24" s="135">
        <v>6.53</v>
      </c>
      <c r="D24" s="133" t="s">
        <v>35</v>
      </c>
      <c r="E24" s="135">
        <v>6.1</v>
      </c>
      <c r="F24" s="135">
        <v>10.24</v>
      </c>
      <c r="G24" s="135">
        <v>7.25</v>
      </c>
      <c r="H24" s="135">
        <v>9.16</v>
      </c>
      <c r="I24" s="135">
        <v>6.78</v>
      </c>
      <c r="J24" s="135">
        <v>20.37</v>
      </c>
      <c r="K24" s="135">
        <v>15.97</v>
      </c>
      <c r="L24" s="135">
        <v>18.38</v>
      </c>
      <c r="M24" s="135">
        <v>14.59</v>
      </c>
      <c r="N24" s="135">
        <v>29.52</v>
      </c>
      <c r="O24" s="135">
        <v>24.36</v>
      </c>
      <c r="P24" s="135">
        <v>25.86</v>
      </c>
      <c r="Q24" s="135">
        <v>22.37</v>
      </c>
      <c r="R24" s="133" t="s">
        <v>35</v>
      </c>
      <c r="S24" s="133" t="s">
        <v>35</v>
      </c>
      <c r="T24" s="133" t="s">
        <v>35</v>
      </c>
      <c r="U24" s="133" t="s">
        <v>35</v>
      </c>
      <c r="V24" s="133" t="s">
        <v>35</v>
      </c>
    </row>
    <row r="25" spans="1:22" x14ac:dyDescent="0.25">
      <c r="A25" s="132">
        <v>21</v>
      </c>
      <c r="B25" s="133" t="s">
        <v>35</v>
      </c>
      <c r="C25" s="135">
        <v>6.69</v>
      </c>
      <c r="D25" s="133" t="s">
        <v>35</v>
      </c>
      <c r="E25" s="135">
        <v>6.35</v>
      </c>
      <c r="F25" s="135">
        <v>10.34</v>
      </c>
      <c r="G25" s="135">
        <v>7.43</v>
      </c>
      <c r="H25" s="135">
        <v>9.5399999999999991</v>
      </c>
      <c r="I25" s="135">
        <v>7.06</v>
      </c>
      <c r="J25" s="135">
        <v>20.399999999999999</v>
      </c>
      <c r="K25" s="135">
        <v>16</v>
      </c>
      <c r="L25" s="135">
        <v>18.41</v>
      </c>
      <c r="M25" s="135">
        <v>14.62</v>
      </c>
      <c r="N25" s="135">
        <v>29.58</v>
      </c>
      <c r="O25" s="135">
        <v>24.38</v>
      </c>
      <c r="P25" s="135">
        <v>25.89</v>
      </c>
      <c r="Q25" s="135">
        <v>22.41</v>
      </c>
      <c r="R25" s="133" t="s">
        <v>35</v>
      </c>
      <c r="S25" s="133" t="s">
        <v>35</v>
      </c>
      <c r="T25" s="133" t="s">
        <v>35</v>
      </c>
      <c r="U25" s="133" t="s">
        <v>35</v>
      </c>
      <c r="V25" s="133" t="s">
        <v>35</v>
      </c>
    </row>
    <row r="26" spans="1:22" x14ac:dyDescent="0.25">
      <c r="A26" s="132">
        <v>22</v>
      </c>
      <c r="B26" s="133" t="s">
        <v>35</v>
      </c>
      <c r="C26" s="135">
        <v>6.93</v>
      </c>
      <c r="D26" s="133" t="s">
        <v>35</v>
      </c>
      <c r="E26" s="135">
        <v>6.61</v>
      </c>
      <c r="F26" s="135">
        <v>10.44</v>
      </c>
      <c r="G26" s="135">
        <v>7.7</v>
      </c>
      <c r="H26" s="135">
        <v>9.93</v>
      </c>
      <c r="I26" s="135">
        <v>7.34</v>
      </c>
      <c r="J26" s="135">
        <v>20.43</v>
      </c>
      <c r="K26" s="135">
        <v>16.03</v>
      </c>
      <c r="L26" s="135">
        <v>18.440000000000001</v>
      </c>
      <c r="M26" s="135">
        <v>14.65</v>
      </c>
      <c r="N26" s="135">
        <v>29.64</v>
      </c>
      <c r="O26" s="135">
        <v>24.4</v>
      </c>
      <c r="P26" s="135">
        <v>25.92</v>
      </c>
      <c r="Q26" s="135">
        <v>22.45</v>
      </c>
      <c r="R26" s="133" t="s">
        <v>35</v>
      </c>
      <c r="S26" s="133" t="s">
        <v>35</v>
      </c>
      <c r="T26" s="133" t="s">
        <v>35</v>
      </c>
      <c r="U26" s="133" t="s">
        <v>35</v>
      </c>
      <c r="V26" s="133" t="s">
        <v>35</v>
      </c>
    </row>
    <row r="27" spans="1:22" x14ac:dyDescent="0.25">
      <c r="A27" s="132">
        <v>23</v>
      </c>
      <c r="B27" s="133" t="s">
        <v>35</v>
      </c>
      <c r="C27" s="135">
        <v>7.21</v>
      </c>
      <c r="D27" s="133" t="s">
        <v>35</v>
      </c>
      <c r="E27" s="135">
        <v>6.88</v>
      </c>
      <c r="F27" s="135">
        <v>10.86</v>
      </c>
      <c r="G27" s="135">
        <v>8.01</v>
      </c>
      <c r="H27" s="135">
        <v>10.34</v>
      </c>
      <c r="I27" s="135">
        <v>7.64</v>
      </c>
      <c r="J27" s="135">
        <v>20.46</v>
      </c>
      <c r="K27" s="135">
        <v>16.059999999999999</v>
      </c>
      <c r="L27" s="135">
        <v>18.47</v>
      </c>
      <c r="M27" s="135">
        <v>14.68</v>
      </c>
      <c r="N27" s="135">
        <v>29.7</v>
      </c>
      <c r="O27" s="135">
        <v>24.42</v>
      </c>
      <c r="P27" s="135">
        <v>25.95</v>
      </c>
      <c r="Q27" s="135">
        <v>22.49</v>
      </c>
      <c r="R27" s="133" t="s">
        <v>35</v>
      </c>
      <c r="S27" s="133" t="s">
        <v>35</v>
      </c>
      <c r="T27" s="133" t="s">
        <v>35</v>
      </c>
      <c r="U27" s="133" t="s">
        <v>35</v>
      </c>
      <c r="V27" s="133" t="s">
        <v>35</v>
      </c>
    </row>
    <row r="28" spans="1:22" x14ac:dyDescent="0.25">
      <c r="A28" s="132">
        <v>24</v>
      </c>
      <c r="B28" s="133" t="s">
        <v>35</v>
      </c>
      <c r="C28" s="135">
        <v>7.5</v>
      </c>
      <c r="D28" s="133" t="s">
        <v>35</v>
      </c>
      <c r="E28" s="135">
        <v>7.16</v>
      </c>
      <c r="F28" s="135">
        <v>11.3</v>
      </c>
      <c r="G28" s="135">
        <v>8.33</v>
      </c>
      <c r="H28" s="135">
        <v>10.76</v>
      </c>
      <c r="I28" s="135">
        <v>7.96</v>
      </c>
      <c r="J28" s="135">
        <v>20.49</v>
      </c>
      <c r="K28" s="135">
        <v>16.09</v>
      </c>
      <c r="L28" s="135">
        <v>18.5</v>
      </c>
      <c r="M28" s="135">
        <v>14.71</v>
      </c>
      <c r="N28" s="135">
        <v>29.76</v>
      </c>
      <c r="O28" s="135">
        <v>24.44</v>
      </c>
      <c r="P28" s="135">
        <v>25.98</v>
      </c>
      <c r="Q28" s="135">
        <v>22.53</v>
      </c>
      <c r="R28" s="133" t="s">
        <v>35</v>
      </c>
      <c r="S28" s="133" t="s">
        <v>35</v>
      </c>
      <c r="T28" s="133" t="s">
        <v>35</v>
      </c>
      <c r="U28" s="133" t="s">
        <v>35</v>
      </c>
      <c r="V28" s="133" t="s">
        <v>35</v>
      </c>
    </row>
    <row r="29" spans="1:22" x14ac:dyDescent="0.25">
      <c r="A29" s="132">
        <v>25</v>
      </c>
      <c r="B29" s="133" t="s">
        <v>35</v>
      </c>
      <c r="C29" s="135">
        <v>7.8</v>
      </c>
      <c r="D29" s="133" t="s">
        <v>35</v>
      </c>
      <c r="E29" s="135">
        <v>7.48</v>
      </c>
      <c r="F29" s="135">
        <v>11.76</v>
      </c>
      <c r="G29" s="135">
        <v>8.67</v>
      </c>
      <c r="H29" s="135">
        <v>11.22</v>
      </c>
      <c r="I29" s="135">
        <v>8.31</v>
      </c>
      <c r="J29" s="135">
        <v>20.52</v>
      </c>
      <c r="K29" s="135">
        <v>16.12</v>
      </c>
      <c r="L29" s="135">
        <v>18.53</v>
      </c>
      <c r="M29" s="135">
        <v>14.74</v>
      </c>
      <c r="N29" s="135">
        <v>29.82</v>
      </c>
      <c r="O29" s="135">
        <v>24.46</v>
      </c>
      <c r="P29" s="135">
        <v>26.01</v>
      </c>
      <c r="Q29" s="135">
        <v>22.57</v>
      </c>
      <c r="R29" s="135">
        <v>52.3</v>
      </c>
      <c r="S29" s="135">
        <v>41.82</v>
      </c>
      <c r="T29" s="135">
        <v>47.97</v>
      </c>
      <c r="U29" s="135">
        <v>38.4</v>
      </c>
      <c r="V29" s="131"/>
    </row>
    <row r="30" spans="1:22" x14ac:dyDescent="0.25">
      <c r="A30" s="132">
        <v>26</v>
      </c>
      <c r="B30" s="133" t="s">
        <v>35</v>
      </c>
      <c r="C30" s="135">
        <v>8.14</v>
      </c>
      <c r="D30" s="133" t="s">
        <v>35</v>
      </c>
      <c r="E30" s="135">
        <v>7.77</v>
      </c>
      <c r="F30" s="135">
        <v>12.27</v>
      </c>
      <c r="G30" s="135">
        <v>9.0399999999999991</v>
      </c>
      <c r="H30" s="135">
        <v>11.66</v>
      </c>
      <c r="I30" s="135">
        <v>8.6300000000000008</v>
      </c>
      <c r="J30" s="135">
        <v>20.55</v>
      </c>
      <c r="K30" s="135">
        <v>16.149999999999999</v>
      </c>
      <c r="L30" s="135">
        <v>18.559999999999999</v>
      </c>
      <c r="M30" s="135">
        <v>14.77</v>
      </c>
      <c r="N30" s="135">
        <v>29.88</v>
      </c>
      <c r="O30" s="135">
        <v>24.48</v>
      </c>
      <c r="P30" s="135">
        <v>26.04</v>
      </c>
      <c r="Q30" s="135">
        <v>22.61</v>
      </c>
      <c r="R30" s="135">
        <v>52.3</v>
      </c>
      <c r="S30" s="135">
        <v>41.82</v>
      </c>
      <c r="T30" s="135">
        <v>47.97</v>
      </c>
      <c r="U30" s="135">
        <v>38.4</v>
      </c>
      <c r="V30" s="131"/>
    </row>
    <row r="31" spans="1:22" x14ac:dyDescent="0.25">
      <c r="A31" s="132">
        <v>27</v>
      </c>
      <c r="B31" s="133" t="s">
        <v>35</v>
      </c>
      <c r="C31" s="135">
        <v>8.49</v>
      </c>
      <c r="D31" s="133" t="s">
        <v>35</v>
      </c>
      <c r="E31" s="135">
        <v>8.06</v>
      </c>
      <c r="F31" s="135">
        <v>12.81</v>
      </c>
      <c r="G31" s="135">
        <v>9.43</v>
      </c>
      <c r="H31" s="135">
        <v>12.11</v>
      </c>
      <c r="I31" s="135">
        <v>8.9600000000000009</v>
      </c>
      <c r="J31" s="135">
        <v>20.58</v>
      </c>
      <c r="K31" s="135">
        <v>16.18</v>
      </c>
      <c r="L31" s="135">
        <v>18.59</v>
      </c>
      <c r="M31" s="135">
        <v>14.8</v>
      </c>
      <c r="N31" s="135">
        <v>29.94</v>
      </c>
      <c r="O31" s="135">
        <v>24.5</v>
      </c>
      <c r="P31" s="135">
        <v>26.07</v>
      </c>
      <c r="Q31" s="135">
        <v>22.65</v>
      </c>
      <c r="R31" s="135">
        <v>52.3</v>
      </c>
      <c r="S31" s="135">
        <v>41.82</v>
      </c>
      <c r="T31" s="135">
        <v>47.97</v>
      </c>
      <c r="U31" s="135">
        <v>38.4</v>
      </c>
      <c r="V31" s="131"/>
    </row>
    <row r="32" spans="1:22" x14ac:dyDescent="0.25">
      <c r="A32" s="132">
        <v>28</v>
      </c>
      <c r="B32" s="133" t="s">
        <v>35</v>
      </c>
      <c r="C32" s="135">
        <v>8.8699999999999992</v>
      </c>
      <c r="D32" s="133" t="s">
        <v>35</v>
      </c>
      <c r="E32" s="135">
        <v>8.3800000000000008</v>
      </c>
      <c r="F32" s="135">
        <v>13.37</v>
      </c>
      <c r="G32" s="135">
        <v>9.85</v>
      </c>
      <c r="H32" s="135">
        <v>12.59</v>
      </c>
      <c r="I32" s="135">
        <v>9.31</v>
      </c>
      <c r="J32" s="135">
        <v>20.61</v>
      </c>
      <c r="K32" s="135">
        <v>16.21</v>
      </c>
      <c r="L32" s="135">
        <v>18.62</v>
      </c>
      <c r="M32" s="135">
        <v>14.83</v>
      </c>
      <c r="N32" s="135">
        <v>30</v>
      </c>
      <c r="O32" s="135">
        <v>24.52</v>
      </c>
      <c r="P32" s="135">
        <v>26.42</v>
      </c>
      <c r="Q32" s="135">
        <v>22.69</v>
      </c>
      <c r="R32" s="135">
        <v>52.3</v>
      </c>
      <c r="S32" s="135">
        <v>41.82</v>
      </c>
      <c r="T32" s="135">
        <v>47.97</v>
      </c>
      <c r="U32" s="135">
        <v>38.4</v>
      </c>
      <c r="V32" s="131"/>
    </row>
    <row r="33" spans="1:22" x14ac:dyDescent="0.25">
      <c r="A33" s="132">
        <v>29</v>
      </c>
      <c r="B33" s="133" t="s">
        <v>35</v>
      </c>
      <c r="C33" s="135">
        <v>9.24</v>
      </c>
      <c r="D33" s="133" t="s">
        <v>35</v>
      </c>
      <c r="E33" s="135">
        <v>8.69</v>
      </c>
      <c r="F33" s="135">
        <v>13.97</v>
      </c>
      <c r="G33" s="135">
        <v>10.27</v>
      </c>
      <c r="H33" s="135">
        <v>13.08</v>
      </c>
      <c r="I33" s="135">
        <v>9.66</v>
      </c>
      <c r="J33" s="135">
        <v>20.64</v>
      </c>
      <c r="K33" s="135">
        <v>16.38</v>
      </c>
      <c r="L33" s="135">
        <v>18.649999999999999</v>
      </c>
      <c r="M33" s="135">
        <v>14.92</v>
      </c>
      <c r="N33" s="135">
        <v>30.06</v>
      </c>
      <c r="O33" s="135">
        <v>24.54</v>
      </c>
      <c r="P33" s="135">
        <v>26.76</v>
      </c>
      <c r="Q33" s="135">
        <v>22.73</v>
      </c>
      <c r="R33" s="135">
        <v>52.3</v>
      </c>
      <c r="S33" s="135">
        <v>41.82</v>
      </c>
      <c r="T33" s="135">
        <v>47.97</v>
      </c>
      <c r="U33" s="135">
        <v>38.4</v>
      </c>
      <c r="V33" s="131"/>
    </row>
    <row r="34" spans="1:22" x14ac:dyDescent="0.25">
      <c r="A34" s="132">
        <v>30</v>
      </c>
      <c r="B34" s="133" t="s">
        <v>35</v>
      </c>
      <c r="C34" s="135">
        <v>9.66</v>
      </c>
      <c r="D34" s="133" t="s">
        <v>35</v>
      </c>
      <c r="E34" s="135">
        <v>9.0500000000000007</v>
      </c>
      <c r="F34" s="135">
        <v>14.59</v>
      </c>
      <c r="G34" s="135">
        <v>10.73</v>
      </c>
      <c r="H34" s="135">
        <v>13.6</v>
      </c>
      <c r="I34" s="135">
        <v>10.050000000000001</v>
      </c>
      <c r="J34" s="135">
        <v>20.67</v>
      </c>
      <c r="K34" s="135">
        <v>16.579999999999998</v>
      </c>
      <c r="L34" s="135">
        <v>18.760000000000002</v>
      </c>
      <c r="M34" s="135">
        <v>15.06</v>
      </c>
      <c r="N34" s="135">
        <v>30.12</v>
      </c>
      <c r="O34" s="135">
        <v>24.56</v>
      </c>
      <c r="P34" s="135">
        <v>27.16</v>
      </c>
      <c r="Q34" s="135">
        <v>22.77</v>
      </c>
      <c r="R34" s="135">
        <v>52.3</v>
      </c>
      <c r="S34" s="135">
        <v>41.82</v>
      </c>
      <c r="T34" s="135">
        <v>47.97</v>
      </c>
      <c r="U34" s="135">
        <v>38.4</v>
      </c>
      <c r="V34" s="131"/>
    </row>
    <row r="35" spans="1:22" x14ac:dyDescent="0.25">
      <c r="A35" s="132">
        <v>31</v>
      </c>
      <c r="B35" s="133" t="s">
        <v>35</v>
      </c>
      <c r="C35" s="135">
        <v>10.09</v>
      </c>
      <c r="D35" s="133" t="s">
        <v>35</v>
      </c>
      <c r="E35" s="135">
        <v>9.41</v>
      </c>
      <c r="F35" s="135">
        <v>15.24</v>
      </c>
      <c r="G35" s="135">
        <v>11.21</v>
      </c>
      <c r="H35" s="135">
        <v>14.14</v>
      </c>
      <c r="I35" s="135">
        <v>10.45</v>
      </c>
      <c r="J35" s="135">
        <v>20.95</v>
      </c>
      <c r="K35" s="135">
        <v>16.829999999999998</v>
      </c>
      <c r="L35" s="135">
        <v>18.95</v>
      </c>
      <c r="M35" s="135">
        <v>15.23</v>
      </c>
      <c r="N35" s="135">
        <v>30.18</v>
      </c>
      <c r="O35" s="135">
        <v>24.88</v>
      </c>
      <c r="P35" s="135">
        <v>27.61</v>
      </c>
      <c r="Q35" s="135">
        <v>23.03</v>
      </c>
      <c r="R35" s="135">
        <v>52.3</v>
      </c>
      <c r="S35" s="135">
        <v>41.82</v>
      </c>
      <c r="T35" s="135">
        <v>47.97</v>
      </c>
      <c r="U35" s="135">
        <v>38.4</v>
      </c>
      <c r="V35" s="131"/>
    </row>
    <row r="36" spans="1:22" x14ac:dyDescent="0.25">
      <c r="A36" s="132">
        <v>32</v>
      </c>
      <c r="B36" s="133" t="s">
        <v>35</v>
      </c>
      <c r="C36" s="135">
        <v>10.54</v>
      </c>
      <c r="D36" s="133" t="s">
        <v>35</v>
      </c>
      <c r="E36" s="135">
        <v>9.7799999999999994</v>
      </c>
      <c r="F36" s="135">
        <v>15.93</v>
      </c>
      <c r="G36" s="135">
        <v>11.71</v>
      </c>
      <c r="H36" s="135">
        <v>14.71</v>
      </c>
      <c r="I36" s="135">
        <v>10.87</v>
      </c>
      <c r="J36" s="135">
        <v>21.26</v>
      </c>
      <c r="K36" s="135">
        <v>17.12</v>
      </c>
      <c r="L36" s="135">
        <v>19.23</v>
      </c>
      <c r="M36" s="135">
        <v>15.44</v>
      </c>
      <c r="N36" s="135">
        <v>30.79</v>
      </c>
      <c r="O36" s="135">
        <v>25.3</v>
      </c>
      <c r="P36" s="135">
        <v>28.15</v>
      </c>
      <c r="Q36" s="135">
        <v>23.34</v>
      </c>
      <c r="R36" s="135">
        <v>52.3</v>
      </c>
      <c r="S36" s="135">
        <v>41.82</v>
      </c>
      <c r="T36" s="135">
        <v>47.97</v>
      </c>
      <c r="U36" s="135">
        <v>38.4</v>
      </c>
      <c r="V36" s="131"/>
    </row>
    <row r="37" spans="1:22" x14ac:dyDescent="0.25">
      <c r="A37" s="132">
        <v>33</v>
      </c>
      <c r="B37" s="133" t="s">
        <v>35</v>
      </c>
      <c r="C37" s="135">
        <v>11.01</v>
      </c>
      <c r="D37" s="133" t="s">
        <v>35</v>
      </c>
      <c r="E37" s="135">
        <v>10.18</v>
      </c>
      <c r="F37" s="135">
        <v>16.64</v>
      </c>
      <c r="G37" s="135">
        <v>12.23</v>
      </c>
      <c r="H37" s="135">
        <v>15.31</v>
      </c>
      <c r="I37" s="135">
        <v>11.31</v>
      </c>
      <c r="J37" s="135">
        <v>21.91</v>
      </c>
      <c r="K37" s="135">
        <v>17.48</v>
      </c>
      <c r="L37" s="135">
        <v>19.73</v>
      </c>
      <c r="M37" s="135">
        <v>15.7</v>
      </c>
      <c r="N37" s="135">
        <v>31.42</v>
      </c>
      <c r="O37" s="135">
        <v>25.69</v>
      </c>
      <c r="P37" s="135">
        <v>28.61</v>
      </c>
      <c r="Q37" s="135">
        <v>23.62</v>
      </c>
      <c r="R37" s="135">
        <v>52.3</v>
      </c>
      <c r="S37" s="135">
        <v>41.82</v>
      </c>
      <c r="T37" s="135">
        <v>47.97</v>
      </c>
      <c r="U37" s="135">
        <v>38.4</v>
      </c>
      <c r="V37" s="131"/>
    </row>
    <row r="38" spans="1:22" x14ac:dyDescent="0.25">
      <c r="A38" s="132">
        <v>34</v>
      </c>
      <c r="B38" s="133" t="s">
        <v>35</v>
      </c>
      <c r="C38" s="135">
        <v>11.48</v>
      </c>
      <c r="D38" s="133" t="s">
        <v>35</v>
      </c>
      <c r="E38" s="135">
        <v>10.58</v>
      </c>
      <c r="F38" s="135">
        <v>17.39</v>
      </c>
      <c r="G38" s="135">
        <v>12.76</v>
      </c>
      <c r="H38" s="135">
        <v>15.92</v>
      </c>
      <c r="I38" s="135">
        <v>11.76</v>
      </c>
      <c r="J38" s="135">
        <v>22.62</v>
      </c>
      <c r="K38" s="135">
        <v>17.88</v>
      </c>
      <c r="L38" s="135">
        <v>20.29</v>
      </c>
      <c r="M38" s="135">
        <v>15.98</v>
      </c>
      <c r="N38" s="135">
        <v>32.130000000000003</v>
      </c>
      <c r="O38" s="135">
        <v>26.12</v>
      </c>
      <c r="P38" s="135">
        <v>29.15</v>
      </c>
      <c r="Q38" s="135">
        <v>23.94</v>
      </c>
      <c r="R38" s="135">
        <v>52.3</v>
      </c>
      <c r="S38" s="135">
        <v>41.82</v>
      </c>
      <c r="T38" s="135">
        <v>47.97</v>
      </c>
      <c r="U38" s="135">
        <v>38.4</v>
      </c>
      <c r="V38" s="131"/>
    </row>
    <row r="39" spans="1:22" x14ac:dyDescent="0.25">
      <c r="A39" s="132">
        <v>35</v>
      </c>
      <c r="B39" s="133" t="s">
        <v>35</v>
      </c>
      <c r="C39" s="135">
        <v>12.01</v>
      </c>
      <c r="D39" s="133" t="s">
        <v>35</v>
      </c>
      <c r="E39" s="135">
        <v>11.02</v>
      </c>
      <c r="F39" s="135">
        <v>18.170000000000002</v>
      </c>
      <c r="G39" s="135">
        <v>13.34</v>
      </c>
      <c r="H39" s="135">
        <v>16.57</v>
      </c>
      <c r="I39" s="135">
        <v>12.24</v>
      </c>
      <c r="J39" s="135">
        <v>23.37</v>
      </c>
      <c r="K39" s="135">
        <v>18.32</v>
      </c>
      <c r="L39" s="135">
        <v>20.86</v>
      </c>
      <c r="M39" s="135">
        <v>16.3</v>
      </c>
      <c r="N39" s="135">
        <v>32.99</v>
      </c>
      <c r="O39" s="135">
        <v>26.64</v>
      </c>
      <c r="P39" s="135">
        <v>29.76</v>
      </c>
      <c r="Q39" s="135">
        <v>24.2</v>
      </c>
      <c r="R39" s="135">
        <v>52.3</v>
      </c>
      <c r="S39" s="135">
        <v>41.82</v>
      </c>
      <c r="T39" s="135">
        <v>47.97</v>
      </c>
      <c r="U39" s="135">
        <v>38.4</v>
      </c>
      <c r="V39" s="131"/>
    </row>
    <row r="40" spans="1:22" x14ac:dyDescent="0.25">
      <c r="A40" s="132">
        <v>36</v>
      </c>
      <c r="B40" s="133" t="s">
        <v>35</v>
      </c>
      <c r="C40" s="135">
        <v>12.59</v>
      </c>
      <c r="D40" s="133" t="s">
        <v>35</v>
      </c>
      <c r="E40" s="135">
        <v>11.49</v>
      </c>
      <c r="F40" s="135">
        <v>19.079999999999998</v>
      </c>
      <c r="G40" s="135">
        <v>13.99</v>
      </c>
      <c r="H40" s="135">
        <v>17.3</v>
      </c>
      <c r="I40" s="135">
        <v>12.77</v>
      </c>
      <c r="J40" s="135">
        <v>24.19</v>
      </c>
      <c r="K40" s="135">
        <v>18.809999999999999</v>
      </c>
      <c r="L40" s="135">
        <v>21.48</v>
      </c>
      <c r="M40" s="135">
        <v>16.63</v>
      </c>
      <c r="N40" s="135">
        <v>33.97</v>
      </c>
      <c r="O40" s="135">
        <v>27.22</v>
      </c>
      <c r="P40" s="135">
        <v>30.44</v>
      </c>
      <c r="Q40" s="135">
        <v>24.63</v>
      </c>
      <c r="R40" s="135">
        <v>52.3</v>
      </c>
      <c r="S40" s="135">
        <v>41.82</v>
      </c>
      <c r="T40" s="135">
        <v>47.97</v>
      </c>
      <c r="U40" s="135">
        <v>38.4</v>
      </c>
      <c r="V40" s="131"/>
    </row>
    <row r="41" spans="1:22" x14ac:dyDescent="0.25">
      <c r="A41" s="132">
        <v>37</v>
      </c>
      <c r="B41" s="133" t="s">
        <v>35</v>
      </c>
      <c r="C41" s="135">
        <v>13.21</v>
      </c>
      <c r="D41" s="133" t="s">
        <v>35</v>
      </c>
      <c r="E41" s="135">
        <v>12.02</v>
      </c>
      <c r="F41" s="135">
        <v>20.04</v>
      </c>
      <c r="G41" s="135">
        <v>14.68</v>
      </c>
      <c r="H41" s="135">
        <v>18.079999999999998</v>
      </c>
      <c r="I41" s="135">
        <v>13.35</v>
      </c>
      <c r="J41" s="135">
        <v>25.08</v>
      </c>
      <c r="K41" s="135">
        <v>19.329999999999998</v>
      </c>
      <c r="L41" s="135">
        <v>22.13</v>
      </c>
      <c r="M41" s="135">
        <v>17</v>
      </c>
      <c r="N41" s="135">
        <v>35.090000000000003</v>
      </c>
      <c r="O41" s="135">
        <v>27.86</v>
      </c>
      <c r="P41" s="135">
        <v>31.16</v>
      </c>
      <c r="Q41" s="135">
        <v>25.19</v>
      </c>
      <c r="R41" s="135">
        <v>52.3</v>
      </c>
      <c r="S41" s="135">
        <v>41.82</v>
      </c>
      <c r="T41" s="135">
        <v>47.97</v>
      </c>
      <c r="U41" s="135">
        <v>38.4</v>
      </c>
      <c r="V41" s="131"/>
    </row>
    <row r="42" spans="1:22" x14ac:dyDescent="0.25">
      <c r="A42" s="132">
        <v>38</v>
      </c>
      <c r="B42" s="133" t="s">
        <v>35</v>
      </c>
      <c r="C42" s="135">
        <v>13.86</v>
      </c>
      <c r="D42" s="133" t="s">
        <v>35</v>
      </c>
      <c r="E42" s="135">
        <v>12.56</v>
      </c>
      <c r="F42" s="135">
        <v>21.06</v>
      </c>
      <c r="G42" s="135">
        <v>15.4</v>
      </c>
      <c r="H42" s="135">
        <v>18.88</v>
      </c>
      <c r="I42" s="135">
        <v>13.95</v>
      </c>
      <c r="J42" s="135">
        <v>26.23</v>
      </c>
      <c r="K42" s="135">
        <v>19.899999999999999</v>
      </c>
      <c r="L42" s="135">
        <v>23.16</v>
      </c>
      <c r="M42" s="135">
        <v>17.45</v>
      </c>
      <c r="N42" s="135">
        <v>35.909999999999997</v>
      </c>
      <c r="O42" s="135">
        <v>28.47</v>
      </c>
      <c r="P42" s="135">
        <v>32</v>
      </c>
      <c r="Q42" s="135">
        <v>25.69</v>
      </c>
      <c r="R42" s="135">
        <v>52.3</v>
      </c>
      <c r="S42" s="135">
        <v>41.82</v>
      </c>
      <c r="T42" s="135">
        <v>47.97</v>
      </c>
      <c r="U42" s="135">
        <v>38.4</v>
      </c>
      <c r="V42" s="131"/>
    </row>
    <row r="43" spans="1:22" x14ac:dyDescent="0.25">
      <c r="A43" s="132">
        <v>39</v>
      </c>
      <c r="B43" s="133" t="s">
        <v>35</v>
      </c>
      <c r="C43" s="135">
        <v>14.55</v>
      </c>
      <c r="D43" s="133" t="s">
        <v>35</v>
      </c>
      <c r="E43" s="135">
        <v>13.1</v>
      </c>
      <c r="F43" s="135">
        <v>22.13</v>
      </c>
      <c r="G43" s="135">
        <v>16.170000000000002</v>
      </c>
      <c r="H43" s="135">
        <v>19.72</v>
      </c>
      <c r="I43" s="135">
        <v>14.56</v>
      </c>
      <c r="J43" s="135">
        <v>27.35</v>
      </c>
      <c r="K43" s="135">
        <v>20.5</v>
      </c>
      <c r="L43" s="135">
        <v>24.15</v>
      </c>
      <c r="M43" s="135">
        <v>17.93</v>
      </c>
      <c r="N43" s="135">
        <v>36.950000000000003</v>
      </c>
      <c r="O43" s="135">
        <v>29.15</v>
      </c>
      <c r="P43" s="135">
        <v>32.909999999999997</v>
      </c>
      <c r="Q43" s="135">
        <v>26.22</v>
      </c>
      <c r="R43" s="135">
        <v>52.3</v>
      </c>
      <c r="S43" s="135">
        <v>41.82</v>
      </c>
      <c r="T43" s="135">
        <v>47.97</v>
      </c>
      <c r="U43" s="135">
        <v>38.4</v>
      </c>
      <c r="V43" s="131"/>
    </row>
    <row r="44" spans="1:22" x14ac:dyDescent="0.25">
      <c r="A44" s="132">
        <v>40</v>
      </c>
      <c r="B44" s="133" t="s">
        <v>35</v>
      </c>
      <c r="C44" s="135">
        <v>15.28</v>
      </c>
      <c r="D44" s="133" t="s">
        <v>35</v>
      </c>
      <c r="E44" s="135">
        <v>13.69</v>
      </c>
      <c r="F44" s="135">
        <v>23.26</v>
      </c>
      <c r="G44" s="135">
        <v>16.98</v>
      </c>
      <c r="H44" s="135">
        <v>20.61</v>
      </c>
      <c r="I44" s="135">
        <v>15.21</v>
      </c>
      <c r="J44" s="135">
        <v>28.59</v>
      </c>
      <c r="K44" s="135">
        <v>21.14</v>
      </c>
      <c r="L44" s="135">
        <v>25.21</v>
      </c>
      <c r="M44" s="135">
        <v>18.440000000000001</v>
      </c>
      <c r="N44" s="135">
        <v>38.04</v>
      </c>
      <c r="O44" s="135">
        <v>29.88</v>
      </c>
      <c r="P44" s="135">
        <v>33.880000000000003</v>
      </c>
      <c r="Q44" s="135">
        <v>26.78</v>
      </c>
      <c r="R44" s="135">
        <v>52.3</v>
      </c>
      <c r="S44" s="135">
        <v>41.82</v>
      </c>
      <c r="T44" s="135">
        <v>47.97</v>
      </c>
      <c r="U44" s="135">
        <v>38.4</v>
      </c>
      <c r="V44" s="131"/>
    </row>
    <row r="45" spans="1:22" x14ac:dyDescent="0.25">
      <c r="A45" s="132">
        <v>41</v>
      </c>
      <c r="B45" s="133" t="s">
        <v>35</v>
      </c>
      <c r="C45" s="135">
        <v>16.04</v>
      </c>
      <c r="D45" s="133" t="s">
        <v>35</v>
      </c>
      <c r="E45" s="135">
        <v>14.31</v>
      </c>
      <c r="F45" s="135">
        <v>24.44</v>
      </c>
      <c r="G45" s="135">
        <v>17.82</v>
      </c>
      <c r="H45" s="135">
        <v>21.52</v>
      </c>
      <c r="I45" s="135">
        <v>15.9</v>
      </c>
      <c r="J45" s="135">
        <v>29.97</v>
      </c>
      <c r="K45" s="135">
        <v>21.82</v>
      </c>
      <c r="L45" s="135">
        <v>26.37</v>
      </c>
      <c r="M45" s="135">
        <v>18.95</v>
      </c>
      <c r="N45" s="135">
        <v>39.39</v>
      </c>
      <c r="O45" s="135">
        <v>30.67</v>
      </c>
      <c r="P45" s="135">
        <v>34.89</v>
      </c>
      <c r="Q45" s="135">
        <v>27.36</v>
      </c>
      <c r="R45" s="135">
        <v>52.3</v>
      </c>
      <c r="S45" s="135">
        <v>41.82</v>
      </c>
      <c r="T45" s="135">
        <v>47.97</v>
      </c>
      <c r="U45" s="135">
        <v>38.4</v>
      </c>
      <c r="V45" s="131"/>
    </row>
    <row r="46" spans="1:22" x14ac:dyDescent="0.25">
      <c r="A46" s="132">
        <v>42</v>
      </c>
      <c r="B46" s="133" t="s">
        <v>35</v>
      </c>
      <c r="C46" s="135">
        <v>16.850000000000001</v>
      </c>
      <c r="D46" s="133" t="s">
        <v>35</v>
      </c>
      <c r="E46" s="135">
        <v>14.94</v>
      </c>
      <c r="F46" s="135">
        <v>25.7</v>
      </c>
      <c r="G46" s="135">
        <v>18.72</v>
      </c>
      <c r="H46" s="135">
        <v>22.48</v>
      </c>
      <c r="I46" s="135">
        <v>16.600000000000001</v>
      </c>
      <c r="J46" s="135">
        <v>31.51</v>
      </c>
      <c r="K46" s="135">
        <v>22.63</v>
      </c>
      <c r="L46" s="135">
        <v>27.63</v>
      </c>
      <c r="M46" s="135">
        <v>19.5</v>
      </c>
      <c r="N46" s="135">
        <v>40.76</v>
      </c>
      <c r="O46" s="135">
        <v>31.54</v>
      </c>
      <c r="P46" s="135">
        <v>35.75</v>
      </c>
      <c r="Q46" s="135">
        <v>27.85</v>
      </c>
      <c r="R46" s="135">
        <v>52.3</v>
      </c>
      <c r="S46" s="135">
        <v>41.82</v>
      </c>
      <c r="T46" s="135">
        <v>47.97</v>
      </c>
      <c r="U46" s="135">
        <v>38.4</v>
      </c>
      <c r="V46" s="131"/>
    </row>
    <row r="47" spans="1:22" x14ac:dyDescent="0.25">
      <c r="A47" s="132">
        <v>43</v>
      </c>
      <c r="B47" s="133" t="s">
        <v>35</v>
      </c>
      <c r="C47" s="135">
        <v>17.7</v>
      </c>
      <c r="D47" s="133" t="s">
        <v>35</v>
      </c>
      <c r="E47" s="135">
        <v>15.62</v>
      </c>
      <c r="F47" s="135">
        <v>27.03</v>
      </c>
      <c r="G47" s="135">
        <v>19.670000000000002</v>
      </c>
      <c r="H47" s="135">
        <v>23.49</v>
      </c>
      <c r="I47" s="135">
        <v>17.350000000000001</v>
      </c>
      <c r="J47" s="135">
        <v>32.659999999999997</v>
      </c>
      <c r="K47" s="135">
        <v>23.52</v>
      </c>
      <c r="L47" s="135">
        <v>28.32</v>
      </c>
      <c r="M47" s="135">
        <v>20.149999999999999</v>
      </c>
      <c r="N47" s="135">
        <v>42.33</v>
      </c>
      <c r="O47" s="135">
        <v>32.5</v>
      </c>
      <c r="P47" s="135">
        <v>36.67</v>
      </c>
      <c r="Q47" s="135">
        <v>28.56</v>
      </c>
      <c r="R47" s="135">
        <v>52.3</v>
      </c>
      <c r="S47" s="135">
        <v>41.82</v>
      </c>
      <c r="T47" s="135">
        <v>47.97</v>
      </c>
      <c r="U47" s="135">
        <v>38.4</v>
      </c>
      <c r="V47" s="131"/>
    </row>
    <row r="48" spans="1:22" x14ac:dyDescent="0.25">
      <c r="A48" s="132">
        <v>44</v>
      </c>
      <c r="B48" s="133" t="s">
        <v>35</v>
      </c>
      <c r="C48" s="135">
        <v>18.600000000000001</v>
      </c>
      <c r="D48" s="133" t="s">
        <v>35</v>
      </c>
      <c r="E48" s="135">
        <v>16.32</v>
      </c>
      <c r="F48" s="135">
        <v>28.45</v>
      </c>
      <c r="G48" s="135">
        <v>20.67</v>
      </c>
      <c r="H48" s="135">
        <v>24.54</v>
      </c>
      <c r="I48" s="135">
        <v>18.13</v>
      </c>
      <c r="J48" s="135">
        <v>33.93</v>
      </c>
      <c r="K48" s="135">
        <v>24.47</v>
      </c>
      <c r="L48" s="135">
        <v>29.03</v>
      </c>
      <c r="M48" s="135">
        <v>20.83</v>
      </c>
      <c r="N48" s="135">
        <v>43.92</v>
      </c>
      <c r="O48" s="135">
        <v>33.4</v>
      </c>
      <c r="P48" s="135">
        <v>37.590000000000003</v>
      </c>
      <c r="Q48" s="135">
        <v>29.17</v>
      </c>
      <c r="R48" s="135">
        <v>52.3</v>
      </c>
      <c r="S48" s="135">
        <v>41.82</v>
      </c>
      <c r="T48" s="135">
        <v>47.97</v>
      </c>
      <c r="U48" s="135">
        <v>38.4</v>
      </c>
      <c r="V48" s="131"/>
    </row>
    <row r="49" spans="1:22" x14ac:dyDescent="0.25">
      <c r="A49" s="132">
        <v>45</v>
      </c>
      <c r="B49" s="133" t="s">
        <v>35</v>
      </c>
      <c r="C49" s="135">
        <v>19.559999999999999</v>
      </c>
      <c r="D49" s="133" t="s">
        <v>35</v>
      </c>
      <c r="E49" s="135">
        <v>17.059999999999999</v>
      </c>
      <c r="F49" s="135">
        <v>29.93</v>
      </c>
      <c r="G49" s="135">
        <v>21.73</v>
      </c>
      <c r="H49" s="135">
        <v>25.66</v>
      </c>
      <c r="I49" s="135">
        <v>18.95</v>
      </c>
      <c r="J49" s="135">
        <v>35.119999999999997</v>
      </c>
      <c r="K49" s="135">
        <v>25.48</v>
      </c>
      <c r="L49" s="135">
        <v>29.77</v>
      </c>
      <c r="M49" s="135">
        <v>21.55</v>
      </c>
      <c r="N49" s="135">
        <v>45.79</v>
      </c>
      <c r="O49" s="135">
        <v>34.54</v>
      </c>
      <c r="P49" s="135">
        <v>38.89</v>
      </c>
      <c r="Q49" s="135">
        <v>29.87</v>
      </c>
      <c r="R49" s="135">
        <v>52.3</v>
      </c>
      <c r="S49" s="135">
        <v>41.82</v>
      </c>
      <c r="T49" s="135">
        <v>47.97</v>
      </c>
      <c r="U49" s="135">
        <v>38.4</v>
      </c>
      <c r="V49" s="131"/>
    </row>
    <row r="50" spans="1:22" x14ac:dyDescent="0.25">
      <c r="A50" s="132">
        <v>46</v>
      </c>
      <c r="B50" s="133" t="s">
        <v>35</v>
      </c>
      <c r="C50" s="135">
        <v>20.48</v>
      </c>
      <c r="D50" s="133" t="s">
        <v>35</v>
      </c>
      <c r="E50" s="135">
        <v>17.7</v>
      </c>
      <c r="F50" s="135">
        <v>31.46</v>
      </c>
      <c r="G50" s="135">
        <v>22.75</v>
      </c>
      <c r="H50" s="135">
        <v>26.75</v>
      </c>
      <c r="I50" s="135">
        <v>19.670000000000002</v>
      </c>
      <c r="J50" s="135">
        <v>36.479999999999997</v>
      </c>
      <c r="K50" s="135">
        <v>26.59</v>
      </c>
      <c r="L50" s="135">
        <v>30.46</v>
      </c>
      <c r="M50" s="135">
        <v>22.34</v>
      </c>
      <c r="N50" s="135">
        <v>47.8</v>
      </c>
      <c r="O50" s="135">
        <v>35.74</v>
      </c>
      <c r="P50" s="135">
        <v>40.369999999999997</v>
      </c>
      <c r="Q50" s="135">
        <v>30.61</v>
      </c>
      <c r="R50" s="135">
        <v>53.96</v>
      </c>
      <c r="S50" s="135">
        <v>42.87</v>
      </c>
      <c r="T50" s="135">
        <v>49.5</v>
      </c>
      <c r="U50" s="135">
        <v>39.26</v>
      </c>
      <c r="V50" s="131"/>
    </row>
    <row r="51" spans="1:22" x14ac:dyDescent="0.25">
      <c r="A51" s="132">
        <v>47</v>
      </c>
      <c r="B51" s="133" t="s">
        <v>35</v>
      </c>
      <c r="C51" s="135">
        <v>21.44</v>
      </c>
      <c r="D51" s="133" t="s">
        <v>35</v>
      </c>
      <c r="E51" s="135">
        <v>18.37</v>
      </c>
      <c r="F51" s="135">
        <v>33.07</v>
      </c>
      <c r="G51" s="135">
        <v>23.82</v>
      </c>
      <c r="H51" s="135">
        <v>27.88</v>
      </c>
      <c r="I51" s="135">
        <v>20.41</v>
      </c>
      <c r="J51" s="135">
        <v>38.020000000000003</v>
      </c>
      <c r="K51" s="135">
        <v>27.76</v>
      </c>
      <c r="L51" s="135">
        <v>31.33</v>
      </c>
      <c r="M51" s="135">
        <v>23.13</v>
      </c>
      <c r="N51" s="135">
        <v>49.92</v>
      </c>
      <c r="O51" s="135">
        <v>36.97</v>
      </c>
      <c r="P51" s="135">
        <v>41.83</v>
      </c>
      <c r="Q51" s="135">
        <v>31.39</v>
      </c>
      <c r="R51" s="135">
        <v>55.8</v>
      </c>
      <c r="S51" s="135">
        <v>44.03</v>
      </c>
      <c r="T51" s="135">
        <v>51.13</v>
      </c>
      <c r="U51" s="135">
        <v>40.200000000000003</v>
      </c>
      <c r="V51" s="131"/>
    </row>
    <row r="52" spans="1:22" x14ac:dyDescent="0.25">
      <c r="A52" s="132">
        <v>48</v>
      </c>
      <c r="B52" s="133" t="s">
        <v>35</v>
      </c>
      <c r="C52" s="135">
        <v>22.46</v>
      </c>
      <c r="D52" s="133" t="s">
        <v>35</v>
      </c>
      <c r="E52" s="135">
        <v>19.07</v>
      </c>
      <c r="F52" s="135">
        <v>34.770000000000003</v>
      </c>
      <c r="G52" s="135">
        <v>24.95</v>
      </c>
      <c r="H52" s="135">
        <v>29.07</v>
      </c>
      <c r="I52" s="135">
        <v>21.19</v>
      </c>
      <c r="J52" s="135">
        <v>39.33</v>
      </c>
      <c r="K52" s="135">
        <v>28.69</v>
      </c>
      <c r="L52" s="135">
        <v>32.08</v>
      </c>
      <c r="M52" s="135">
        <v>23.71</v>
      </c>
      <c r="N52" s="135">
        <v>51.81</v>
      </c>
      <c r="O52" s="135">
        <v>38.26</v>
      </c>
      <c r="P52" s="135">
        <v>43.3</v>
      </c>
      <c r="Q52" s="135">
        <v>32.19</v>
      </c>
      <c r="R52" s="135">
        <v>57.84</v>
      </c>
      <c r="S52" s="135">
        <v>45.32</v>
      </c>
      <c r="T52" s="135">
        <v>52.89</v>
      </c>
      <c r="U52" s="135">
        <v>41.16</v>
      </c>
      <c r="V52" s="131"/>
    </row>
    <row r="53" spans="1:22" x14ac:dyDescent="0.25">
      <c r="A53" s="132">
        <v>49</v>
      </c>
      <c r="B53" s="133" t="s">
        <v>35</v>
      </c>
      <c r="C53" s="135">
        <v>23.53</v>
      </c>
      <c r="D53" s="133" t="s">
        <v>35</v>
      </c>
      <c r="E53" s="135">
        <v>19.809999999999999</v>
      </c>
      <c r="F53" s="135">
        <v>36.58</v>
      </c>
      <c r="G53" s="135">
        <v>26.14</v>
      </c>
      <c r="H53" s="135">
        <v>30.32</v>
      </c>
      <c r="I53" s="135">
        <v>22.01</v>
      </c>
      <c r="J53" s="135">
        <v>40.65</v>
      </c>
      <c r="K53" s="135">
        <v>29.64</v>
      </c>
      <c r="L53" s="135">
        <v>32.89</v>
      </c>
      <c r="M53" s="135">
        <v>24.32</v>
      </c>
      <c r="N53" s="135">
        <v>53.72</v>
      </c>
      <c r="O53" s="135">
        <v>39.5</v>
      </c>
      <c r="P53" s="135">
        <v>44.88</v>
      </c>
      <c r="Q53" s="135">
        <v>33.04</v>
      </c>
      <c r="R53" s="135">
        <v>60.07</v>
      </c>
      <c r="S53" s="135">
        <v>46.57</v>
      </c>
      <c r="T53" s="135">
        <v>54.76</v>
      </c>
      <c r="U53" s="135">
        <v>42.23</v>
      </c>
      <c r="V53" s="131"/>
    </row>
    <row r="54" spans="1:22" x14ac:dyDescent="0.25">
      <c r="A54" s="132">
        <v>50</v>
      </c>
      <c r="B54" s="133" t="s">
        <v>35</v>
      </c>
      <c r="C54" s="135">
        <v>24.66</v>
      </c>
      <c r="D54" s="133" t="s">
        <v>35</v>
      </c>
      <c r="E54" s="135">
        <v>20.57</v>
      </c>
      <c r="F54" s="135">
        <v>38.49</v>
      </c>
      <c r="G54" s="135">
        <v>27.4</v>
      </c>
      <c r="H54" s="135">
        <v>31.62</v>
      </c>
      <c r="I54" s="135">
        <v>22.85</v>
      </c>
      <c r="J54" s="135">
        <v>42.03</v>
      </c>
      <c r="K54" s="135">
        <v>30.65</v>
      </c>
      <c r="L54" s="135">
        <v>33.630000000000003</v>
      </c>
      <c r="M54" s="135">
        <v>24.95</v>
      </c>
      <c r="N54" s="135">
        <v>55.65</v>
      </c>
      <c r="O54" s="135">
        <v>40.770000000000003</v>
      </c>
      <c r="P54" s="135">
        <v>46.48</v>
      </c>
      <c r="Q54" s="135">
        <v>33.78</v>
      </c>
      <c r="R54" s="135">
        <v>62.5</v>
      </c>
      <c r="S54" s="135">
        <v>48.13</v>
      </c>
      <c r="T54" s="135">
        <v>56.72</v>
      </c>
      <c r="U54" s="135">
        <v>43.37</v>
      </c>
      <c r="V54" s="131"/>
    </row>
    <row r="55" spans="1:22" x14ac:dyDescent="0.25">
      <c r="A55" s="132">
        <v>51</v>
      </c>
      <c r="B55" s="133" t="s">
        <v>35</v>
      </c>
      <c r="C55" s="135">
        <v>25.85</v>
      </c>
      <c r="D55" s="133" t="s">
        <v>35</v>
      </c>
      <c r="E55" s="135">
        <v>21.38</v>
      </c>
      <c r="F55" s="135">
        <v>40.5</v>
      </c>
      <c r="G55" s="135">
        <v>28.72</v>
      </c>
      <c r="H55" s="135">
        <v>33</v>
      </c>
      <c r="I55" s="135">
        <v>23.75</v>
      </c>
      <c r="J55" s="135">
        <v>43.55</v>
      </c>
      <c r="K55" s="135">
        <v>31.77</v>
      </c>
      <c r="L55" s="135">
        <v>34.57</v>
      </c>
      <c r="M55" s="135">
        <v>25.65</v>
      </c>
      <c r="N55" s="135">
        <v>57.86</v>
      </c>
      <c r="O55" s="135">
        <v>42.15</v>
      </c>
      <c r="P55" s="135">
        <v>48.36</v>
      </c>
      <c r="Q55" s="135">
        <v>34.74</v>
      </c>
      <c r="R55" s="135">
        <v>65.11</v>
      </c>
      <c r="S55" s="135">
        <v>50.05</v>
      </c>
      <c r="T55" s="135">
        <v>58.79</v>
      </c>
      <c r="U55" s="135">
        <v>44.43</v>
      </c>
      <c r="V55" s="131"/>
    </row>
    <row r="56" spans="1:22" x14ac:dyDescent="0.25">
      <c r="A56" s="132">
        <v>52</v>
      </c>
      <c r="B56" s="133" t="s">
        <v>35</v>
      </c>
      <c r="C56" s="135">
        <v>27.11</v>
      </c>
      <c r="D56" s="133" t="s">
        <v>35</v>
      </c>
      <c r="E56" s="135">
        <v>22.22</v>
      </c>
      <c r="F56" s="135">
        <v>42.64</v>
      </c>
      <c r="G56" s="135">
        <v>30.12</v>
      </c>
      <c r="H56" s="135">
        <v>34.43</v>
      </c>
      <c r="I56" s="135">
        <v>24.69</v>
      </c>
      <c r="J56" s="135">
        <v>45.11</v>
      </c>
      <c r="K56" s="135">
        <v>32.75</v>
      </c>
      <c r="L56" s="135">
        <v>35.520000000000003</v>
      </c>
      <c r="M56" s="135">
        <v>26.4</v>
      </c>
      <c r="N56" s="135">
        <v>59.89</v>
      </c>
      <c r="O56" s="135">
        <v>43.42</v>
      </c>
      <c r="P56" s="135">
        <v>50.15</v>
      </c>
      <c r="Q56" s="135">
        <v>35.57</v>
      </c>
      <c r="R56" s="135">
        <v>67.89</v>
      </c>
      <c r="S56" s="135">
        <v>51.64</v>
      </c>
      <c r="T56" s="135">
        <v>60.97</v>
      </c>
      <c r="U56" s="135">
        <v>45.73</v>
      </c>
      <c r="V56" s="131"/>
    </row>
    <row r="57" spans="1:22" x14ac:dyDescent="0.25">
      <c r="A57" s="132">
        <v>53</v>
      </c>
      <c r="B57" s="133" t="s">
        <v>35</v>
      </c>
      <c r="C57" s="135">
        <v>28.43</v>
      </c>
      <c r="D57" s="133" t="s">
        <v>35</v>
      </c>
      <c r="E57" s="135">
        <v>23.11</v>
      </c>
      <c r="F57" s="135">
        <v>44.88</v>
      </c>
      <c r="G57" s="135">
        <v>31.59</v>
      </c>
      <c r="H57" s="135">
        <v>35.93</v>
      </c>
      <c r="I57" s="135">
        <v>25.68</v>
      </c>
      <c r="J57" s="135">
        <v>47.48</v>
      </c>
      <c r="K57" s="135">
        <v>34.14</v>
      </c>
      <c r="L57" s="135">
        <v>37.04</v>
      </c>
      <c r="M57" s="135">
        <v>27.41</v>
      </c>
      <c r="N57" s="135">
        <v>62.73</v>
      </c>
      <c r="O57" s="135">
        <v>45.13</v>
      </c>
      <c r="P57" s="135">
        <v>52.2</v>
      </c>
      <c r="Q57" s="135">
        <v>36.5</v>
      </c>
      <c r="R57" s="135">
        <v>70.89</v>
      </c>
      <c r="S57" s="135">
        <v>53.65</v>
      </c>
      <c r="T57" s="135">
        <v>63.27</v>
      </c>
      <c r="U57" s="135">
        <v>47.18</v>
      </c>
      <c r="V57" s="131"/>
    </row>
    <row r="58" spans="1:22" x14ac:dyDescent="0.25">
      <c r="A58" s="132">
        <v>54</v>
      </c>
      <c r="B58" s="133" t="s">
        <v>35</v>
      </c>
      <c r="C58" s="135">
        <v>29.82</v>
      </c>
      <c r="D58" s="133" t="s">
        <v>35</v>
      </c>
      <c r="E58" s="135">
        <v>24.03</v>
      </c>
      <c r="F58" s="135">
        <v>47.25</v>
      </c>
      <c r="G58" s="135">
        <v>33.130000000000003</v>
      </c>
      <c r="H58" s="135">
        <v>37.5</v>
      </c>
      <c r="I58" s="135">
        <v>26.7</v>
      </c>
      <c r="J58" s="135">
        <v>50.04</v>
      </c>
      <c r="K58" s="135">
        <v>35.72</v>
      </c>
      <c r="L58" s="135">
        <v>38.590000000000003</v>
      </c>
      <c r="M58" s="135">
        <v>28.3</v>
      </c>
      <c r="N58" s="135">
        <v>66.05</v>
      </c>
      <c r="O58" s="135">
        <v>46.97</v>
      </c>
      <c r="P58" s="135">
        <v>54.37</v>
      </c>
      <c r="Q58" s="135">
        <v>37.64</v>
      </c>
      <c r="R58" s="135">
        <v>73.83</v>
      </c>
      <c r="S58" s="135">
        <v>55.8</v>
      </c>
      <c r="T58" s="135">
        <v>65.69</v>
      </c>
      <c r="U58" s="135">
        <v>48.71</v>
      </c>
      <c r="V58" s="131"/>
    </row>
    <row r="59" spans="1:22" x14ac:dyDescent="0.25">
      <c r="A59" s="132">
        <v>55</v>
      </c>
      <c r="B59" s="133" t="s">
        <v>35</v>
      </c>
      <c r="C59" s="135">
        <v>31.59</v>
      </c>
      <c r="D59" s="133" t="s">
        <v>35</v>
      </c>
      <c r="E59" s="135">
        <v>25.25</v>
      </c>
      <c r="F59" s="135">
        <v>50.24</v>
      </c>
      <c r="G59" s="135">
        <v>35.1</v>
      </c>
      <c r="H59" s="135">
        <v>39.479999999999997</v>
      </c>
      <c r="I59" s="135">
        <v>28.06</v>
      </c>
      <c r="J59" s="135">
        <v>52.87</v>
      </c>
      <c r="K59" s="135">
        <v>37.39</v>
      </c>
      <c r="L59" s="135">
        <v>40.29</v>
      </c>
      <c r="M59" s="135">
        <v>29.35</v>
      </c>
      <c r="N59" s="135">
        <v>69.739999999999995</v>
      </c>
      <c r="O59" s="135">
        <v>48.99</v>
      </c>
      <c r="P59" s="135">
        <v>56.67</v>
      </c>
      <c r="Q59" s="135">
        <v>38.75</v>
      </c>
      <c r="R59" s="135">
        <v>77.25</v>
      </c>
      <c r="S59" s="135">
        <v>58.1</v>
      </c>
      <c r="T59" s="135">
        <v>68.430000000000007</v>
      </c>
      <c r="U59" s="135">
        <v>50.34</v>
      </c>
      <c r="V59" s="131"/>
    </row>
    <row r="60" spans="1:22" x14ac:dyDescent="0.25">
      <c r="A60" s="132">
        <v>56</v>
      </c>
      <c r="B60" s="133" t="s">
        <v>35</v>
      </c>
      <c r="C60" s="135">
        <v>33.21</v>
      </c>
      <c r="D60" s="133" t="s">
        <v>35</v>
      </c>
      <c r="E60" s="135">
        <v>26.34</v>
      </c>
      <c r="F60" s="135">
        <v>53.26</v>
      </c>
      <c r="G60" s="135">
        <v>36.9</v>
      </c>
      <c r="H60" s="135">
        <v>41.14</v>
      </c>
      <c r="I60" s="135">
        <v>29.27</v>
      </c>
      <c r="J60" s="135">
        <v>56.01</v>
      </c>
      <c r="K60" s="135">
        <v>39.24</v>
      </c>
      <c r="L60" s="135">
        <v>41.98</v>
      </c>
      <c r="M60" s="135">
        <v>30.48</v>
      </c>
      <c r="N60" s="135">
        <v>73.900000000000006</v>
      </c>
      <c r="O60" s="135">
        <v>51.11</v>
      </c>
      <c r="P60" s="135">
        <v>59.2</v>
      </c>
      <c r="Q60" s="135">
        <v>40</v>
      </c>
      <c r="R60" s="135">
        <v>80.8</v>
      </c>
      <c r="S60" s="135">
        <v>60.57</v>
      </c>
      <c r="T60" s="135">
        <v>70.98</v>
      </c>
      <c r="U60" s="135">
        <v>52.05</v>
      </c>
      <c r="V60" s="131"/>
    </row>
    <row r="61" spans="1:22" x14ac:dyDescent="0.25">
      <c r="A61" s="132">
        <v>57</v>
      </c>
      <c r="B61" s="133" t="s">
        <v>35</v>
      </c>
      <c r="C61" s="135">
        <v>34.94</v>
      </c>
      <c r="D61" s="133" t="s">
        <v>35</v>
      </c>
      <c r="E61" s="135">
        <v>27.49</v>
      </c>
      <c r="F61" s="135">
        <v>56.46</v>
      </c>
      <c r="G61" s="135">
        <v>38.82</v>
      </c>
      <c r="H61" s="135">
        <v>42.98</v>
      </c>
      <c r="I61" s="135">
        <v>30.54</v>
      </c>
      <c r="J61" s="135">
        <v>59.39</v>
      </c>
      <c r="K61" s="135">
        <v>41.13</v>
      </c>
      <c r="L61" s="135">
        <v>43.86</v>
      </c>
      <c r="M61" s="135">
        <v>31.57</v>
      </c>
      <c r="N61" s="135">
        <v>78.38</v>
      </c>
      <c r="O61" s="135">
        <v>53.6</v>
      </c>
      <c r="P61" s="135">
        <v>61.87</v>
      </c>
      <c r="Q61" s="135">
        <v>41.27</v>
      </c>
      <c r="R61" s="135">
        <v>84.74</v>
      </c>
      <c r="S61" s="135">
        <v>63.26</v>
      </c>
      <c r="T61" s="135">
        <v>73.72</v>
      </c>
      <c r="U61" s="135">
        <v>53.87</v>
      </c>
      <c r="V61" s="131"/>
    </row>
    <row r="62" spans="1:22" x14ac:dyDescent="0.25">
      <c r="A62" s="132">
        <v>58</v>
      </c>
      <c r="B62" s="133" t="s">
        <v>35</v>
      </c>
      <c r="C62" s="135">
        <v>36.75</v>
      </c>
      <c r="D62" s="133" t="s">
        <v>35</v>
      </c>
      <c r="E62" s="135">
        <v>28.7</v>
      </c>
      <c r="F62" s="135">
        <v>59.86</v>
      </c>
      <c r="G62" s="135">
        <v>40.83</v>
      </c>
      <c r="H62" s="135">
        <v>44.86</v>
      </c>
      <c r="I62" s="135">
        <v>31.89</v>
      </c>
      <c r="J62" s="135">
        <v>62.07</v>
      </c>
      <c r="K62" s="135">
        <v>42.82</v>
      </c>
      <c r="L62" s="135">
        <v>45.78</v>
      </c>
      <c r="M62" s="135">
        <v>32.840000000000003</v>
      </c>
      <c r="N62" s="135">
        <v>82.18</v>
      </c>
      <c r="O62" s="135">
        <v>55.76</v>
      </c>
      <c r="P62" s="135">
        <v>65.02</v>
      </c>
      <c r="Q62" s="135">
        <v>42.78</v>
      </c>
      <c r="R62" s="135">
        <v>89.05</v>
      </c>
      <c r="S62" s="135">
        <v>66.16</v>
      </c>
      <c r="T62" s="135">
        <v>76.67</v>
      </c>
      <c r="U62" s="135">
        <v>55.78</v>
      </c>
      <c r="V62" s="131"/>
    </row>
    <row r="63" spans="1:22" x14ac:dyDescent="0.25">
      <c r="A63" s="132">
        <v>59</v>
      </c>
      <c r="B63" s="133" t="s">
        <v>35</v>
      </c>
      <c r="C63" s="135">
        <v>38.68</v>
      </c>
      <c r="D63" s="133" t="s">
        <v>35</v>
      </c>
      <c r="E63" s="135">
        <v>30</v>
      </c>
      <c r="F63" s="135">
        <v>63.51</v>
      </c>
      <c r="G63" s="135">
        <v>42.98</v>
      </c>
      <c r="H63" s="135">
        <v>46.88</v>
      </c>
      <c r="I63" s="135">
        <v>33.33</v>
      </c>
      <c r="J63" s="135">
        <v>64.819999999999993</v>
      </c>
      <c r="K63" s="135">
        <v>44.57</v>
      </c>
      <c r="L63" s="135">
        <v>47.84</v>
      </c>
      <c r="M63" s="135">
        <v>34.17</v>
      </c>
      <c r="N63" s="135">
        <v>86.15</v>
      </c>
      <c r="O63" s="135">
        <v>58</v>
      </c>
      <c r="P63" s="135">
        <v>68.23</v>
      </c>
      <c r="Q63" s="135">
        <v>44.61</v>
      </c>
      <c r="R63" s="135">
        <v>94</v>
      </c>
      <c r="S63" s="135">
        <v>69.459999999999994</v>
      </c>
      <c r="T63" s="135">
        <v>80.09</v>
      </c>
      <c r="U63" s="135">
        <v>57.81</v>
      </c>
      <c r="V63" s="131"/>
    </row>
    <row r="64" spans="1:22" x14ac:dyDescent="0.25">
      <c r="A64" s="132">
        <v>60</v>
      </c>
      <c r="B64" s="133" t="s">
        <v>35</v>
      </c>
      <c r="C64" s="135">
        <v>40.729999999999997</v>
      </c>
      <c r="D64" s="133" t="s">
        <v>35</v>
      </c>
      <c r="E64" s="135">
        <v>31.36</v>
      </c>
      <c r="F64" s="135">
        <v>67.37</v>
      </c>
      <c r="G64" s="135">
        <v>45.25</v>
      </c>
      <c r="H64" s="135">
        <v>49.03</v>
      </c>
      <c r="I64" s="135">
        <v>34.840000000000003</v>
      </c>
      <c r="J64" s="135">
        <v>67.89</v>
      </c>
      <c r="K64" s="135">
        <v>46.37</v>
      </c>
      <c r="L64" s="135">
        <v>50.03</v>
      </c>
      <c r="M64" s="135">
        <v>35.71</v>
      </c>
      <c r="N64" s="135">
        <v>90.47</v>
      </c>
      <c r="O64" s="135">
        <v>60.38</v>
      </c>
      <c r="P64" s="135">
        <v>71.989999999999995</v>
      </c>
      <c r="Q64" s="135">
        <v>46.62</v>
      </c>
      <c r="R64" s="135">
        <v>99.16</v>
      </c>
      <c r="S64" s="135">
        <v>72.540000000000006</v>
      </c>
      <c r="T64" s="135">
        <v>83.6</v>
      </c>
      <c r="U64" s="135">
        <v>59.98</v>
      </c>
      <c r="V64" s="131"/>
    </row>
    <row r="65" spans="1:22" x14ac:dyDescent="0.25">
      <c r="A65" s="132">
        <v>61</v>
      </c>
      <c r="B65" s="133" t="s">
        <v>35</v>
      </c>
      <c r="C65" s="135">
        <v>42.57</v>
      </c>
      <c r="D65" s="133" t="s">
        <v>35</v>
      </c>
      <c r="E65" s="135">
        <v>32.81</v>
      </c>
      <c r="F65" s="135">
        <v>71.5</v>
      </c>
      <c r="G65" s="135">
        <v>47.3</v>
      </c>
      <c r="H65" s="135">
        <v>51.32</v>
      </c>
      <c r="I65" s="135">
        <v>36.46</v>
      </c>
      <c r="J65" s="135">
        <v>71.03</v>
      </c>
      <c r="K65" s="135">
        <v>48.27</v>
      </c>
      <c r="L65" s="135">
        <v>52.37</v>
      </c>
      <c r="M65" s="135">
        <v>37.299999999999997</v>
      </c>
      <c r="N65" s="135">
        <v>95.21</v>
      </c>
      <c r="O65" s="135">
        <v>62.91</v>
      </c>
      <c r="P65" s="135">
        <v>76.02</v>
      </c>
      <c r="Q65" s="135">
        <v>49.02</v>
      </c>
      <c r="R65" s="135">
        <v>104.69</v>
      </c>
      <c r="S65" s="135">
        <v>76.260000000000005</v>
      </c>
      <c r="T65" s="135">
        <v>87.34</v>
      </c>
      <c r="U65" s="135">
        <v>62.31</v>
      </c>
      <c r="V65" s="131"/>
    </row>
    <row r="66" spans="1:22" x14ac:dyDescent="0.25">
      <c r="A66" s="132">
        <v>62</v>
      </c>
      <c r="B66" s="133" t="s">
        <v>35</v>
      </c>
      <c r="C66" s="135">
        <v>44.28</v>
      </c>
      <c r="D66" s="133" t="s">
        <v>35</v>
      </c>
      <c r="E66" s="135">
        <v>34.340000000000003</v>
      </c>
      <c r="F66" s="135">
        <v>75.92</v>
      </c>
      <c r="G66" s="135">
        <v>49.2</v>
      </c>
      <c r="H66" s="135">
        <v>53.78</v>
      </c>
      <c r="I66" s="135">
        <v>38.159999999999997</v>
      </c>
      <c r="J66" s="135">
        <v>74.06</v>
      </c>
      <c r="K66" s="135">
        <v>50.2</v>
      </c>
      <c r="L66" s="135">
        <v>54.88</v>
      </c>
      <c r="M66" s="135">
        <v>38.96</v>
      </c>
      <c r="N66" s="135">
        <v>99.82</v>
      </c>
      <c r="O66" s="135">
        <v>65.48</v>
      </c>
      <c r="P66" s="135">
        <v>80.38</v>
      </c>
      <c r="Q66" s="135">
        <v>51.61</v>
      </c>
      <c r="R66" s="135">
        <v>110.15</v>
      </c>
      <c r="S66" s="135">
        <v>80.3</v>
      </c>
      <c r="T66" s="135">
        <v>91.62</v>
      </c>
      <c r="U66" s="135">
        <v>64.930000000000007</v>
      </c>
      <c r="V66" s="131"/>
    </row>
    <row r="67" spans="1:22" x14ac:dyDescent="0.25">
      <c r="A67" s="132">
        <v>63</v>
      </c>
      <c r="B67" s="133" t="s">
        <v>35</v>
      </c>
      <c r="C67" s="135">
        <v>46.67</v>
      </c>
      <c r="D67" s="133" t="s">
        <v>35</v>
      </c>
      <c r="E67" s="135">
        <v>35.71</v>
      </c>
      <c r="F67" s="135">
        <v>80.61</v>
      </c>
      <c r="G67" s="135">
        <v>51.86</v>
      </c>
      <c r="H67" s="135">
        <v>55.97</v>
      </c>
      <c r="I67" s="135">
        <v>39.68</v>
      </c>
      <c r="J67" s="135">
        <v>79.16</v>
      </c>
      <c r="K67" s="135">
        <v>52.92</v>
      </c>
      <c r="L67" s="135">
        <v>57.11</v>
      </c>
      <c r="M67" s="135">
        <v>40.49</v>
      </c>
      <c r="N67" s="135">
        <v>108.17</v>
      </c>
      <c r="O67" s="135">
        <v>69.430000000000007</v>
      </c>
      <c r="P67" s="135">
        <v>84.43</v>
      </c>
      <c r="Q67" s="135">
        <v>54.12</v>
      </c>
      <c r="R67" s="135">
        <v>116.06</v>
      </c>
      <c r="S67" s="135">
        <v>84.54</v>
      </c>
      <c r="T67" s="135">
        <v>96.13</v>
      </c>
      <c r="U67" s="135">
        <v>67.459999999999994</v>
      </c>
      <c r="V67" s="131"/>
    </row>
    <row r="68" spans="1:22" x14ac:dyDescent="0.25">
      <c r="A68" s="132">
        <v>64</v>
      </c>
      <c r="B68" s="133" t="s">
        <v>35</v>
      </c>
      <c r="C68" s="135">
        <v>49.52</v>
      </c>
      <c r="D68" s="133" t="s">
        <v>35</v>
      </c>
      <c r="E68" s="135">
        <v>37.130000000000003</v>
      </c>
      <c r="F68" s="135">
        <v>85.59</v>
      </c>
      <c r="G68" s="135">
        <v>55.02</v>
      </c>
      <c r="H68" s="135">
        <v>58.35</v>
      </c>
      <c r="I68" s="135">
        <v>41.25</v>
      </c>
      <c r="J68" s="135">
        <v>85.29</v>
      </c>
      <c r="K68" s="135">
        <v>56.14</v>
      </c>
      <c r="L68" s="135">
        <v>59.54</v>
      </c>
      <c r="M68" s="135">
        <v>42.09</v>
      </c>
      <c r="N68" s="135">
        <v>117.92</v>
      </c>
      <c r="O68" s="135">
        <v>74.33</v>
      </c>
      <c r="P68" s="135">
        <v>88.86</v>
      </c>
      <c r="Q68" s="135">
        <v>56.78</v>
      </c>
      <c r="R68" s="135">
        <v>122.36</v>
      </c>
      <c r="S68" s="135">
        <v>88.95</v>
      </c>
      <c r="T68" s="135">
        <v>101.02</v>
      </c>
      <c r="U68" s="135">
        <v>70.22</v>
      </c>
      <c r="V68" s="131"/>
    </row>
    <row r="69" spans="1:22" x14ac:dyDescent="0.25">
      <c r="A69" s="132">
        <v>65</v>
      </c>
      <c r="B69" s="133" t="s">
        <v>35</v>
      </c>
      <c r="C69" s="135">
        <v>52.63</v>
      </c>
      <c r="D69" s="133" t="s">
        <v>35</v>
      </c>
      <c r="E69" s="135">
        <v>38.619999999999997</v>
      </c>
      <c r="F69" s="135">
        <v>90.86</v>
      </c>
      <c r="G69" s="135">
        <v>58.48</v>
      </c>
      <c r="H69" s="135">
        <v>60.82</v>
      </c>
      <c r="I69" s="135">
        <v>42.91</v>
      </c>
      <c r="J69" s="135">
        <v>92.11</v>
      </c>
      <c r="K69" s="135">
        <v>59.67</v>
      </c>
      <c r="L69" s="135">
        <v>62.06</v>
      </c>
      <c r="M69" s="135">
        <v>43.79</v>
      </c>
      <c r="N69" s="135">
        <v>129.35</v>
      </c>
      <c r="O69" s="135">
        <v>79.66</v>
      </c>
      <c r="P69" s="135">
        <v>93.58</v>
      </c>
      <c r="Q69" s="135">
        <v>59.52</v>
      </c>
      <c r="R69" s="135">
        <v>129.4</v>
      </c>
      <c r="S69" s="135">
        <v>93.87</v>
      </c>
      <c r="T69" s="135">
        <v>106.24</v>
      </c>
      <c r="U69" s="135">
        <v>73.180000000000007</v>
      </c>
      <c r="V69" s="131"/>
    </row>
    <row r="70" spans="1:22" x14ac:dyDescent="0.25">
      <c r="A70" s="132">
        <v>66</v>
      </c>
      <c r="B70" s="133" t="s">
        <v>35</v>
      </c>
      <c r="C70" s="135">
        <v>56.01</v>
      </c>
      <c r="D70" s="133" t="s">
        <v>35</v>
      </c>
      <c r="E70" s="135">
        <v>40.1</v>
      </c>
      <c r="F70" s="135">
        <v>98.52</v>
      </c>
      <c r="G70" s="135">
        <v>62.23</v>
      </c>
      <c r="H70" s="135">
        <v>63.17</v>
      </c>
      <c r="I70" s="135">
        <v>44.56</v>
      </c>
      <c r="J70" s="135">
        <v>99.09</v>
      </c>
      <c r="K70" s="135">
        <v>63.5</v>
      </c>
      <c r="L70" s="135">
        <v>64.459999999999994</v>
      </c>
      <c r="M70" s="135">
        <v>45.47</v>
      </c>
      <c r="N70" s="135">
        <v>136.97999999999999</v>
      </c>
      <c r="O70" s="135">
        <v>85.27</v>
      </c>
      <c r="P70" s="135">
        <v>98.16</v>
      </c>
      <c r="Q70" s="135">
        <v>62.47</v>
      </c>
      <c r="R70" s="135">
        <v>137.03</v>
      </c>
      <c r="S70" s="135">
        <v>99.29</v>
      </c>
      <c r="T70" s="135">
        <v>111.88</v>
      </c>
      <c r="U70" s="135">
        <v>76.55</v>
      </c>
      <c r="V70" s="131"/>
    </row>
    <row r="71" spans="1:22" x14ac:dyDescent="0.25">
      <c r="A71" s="132">
        <v>67</v>
      </c>
      <c r="B71" s="133" t="s">
        <v>35</v>
      </c>
      <c r="C71" s="135">
        <v>59.67</v>
      </c>
      <c r="D71" s="133" t="s">
        <v>35</v>
      </c>
      <c r="E71" s="135">
        <v>41.66</v>
      </c>
      <c r="F71" s="135">
        <v>105.91</v>
      </c>
      <c r="G71" s="135">
        <v>66.3</v>
      </c>
      <c r="H71" s="135">
        <v>65.63</v>
      </c>
      <c r="I71" s="135">
        <v>46.29</v>
      </c>
      <c r="J71" s="135">
        <v>106.74</v>
      </c>
      <c r="K71" s="135">
        <v>67.650000000000006</v>
      </c>
      <c r="L71" s="135">
        <v>66.97</v>
      </c>
      <c r="M71" s="135">
        <v>47.23</v>
      </c>
      <c r="N71" s="135">
        <v>145.27000000000001</v>
      </c>
      <c r="O71" s="135">
        <v>91.7</v>
      </c>
      <c r="P71" s="135">
        <v>103.04</v>
      </c>
      <c r="Q71" s="135">
        <v>65.599999999999994</v>
      </c>
      <c r="R71" s="135">
        <v>145.32</v>
      </c>
      <c r="S71" s="135">
        <v>105.14</v>
      </c>
      <c r="T71" s="135">
        <v>117.6</v>
      </c>
      <c r="U71" s="135">
        <v>80.209999999999994</v>
      </c>
      <c r="V71" s="131"/>
    </row>
    <row r="72" spans="1:22" x14ac:dyDescent="0.25">
      <c r="A72" s="132">
        <v>68</v>
      </c>
      <c r="B72" s="133" t="s">
        <v>35</v>
      </c>
      <c r="C72" s="135">
        <v>63.18</v>
      </c>
      <c r="D72" s="133" t="s">
        <v>35</v>
      </c>
      <c r="E72" s="135">
        <v>43.77</v>
      </c>
      <c r="F72" s="135">
        <v>113.93</v>
      </c>
      <c r="G72" s="135">
        <v>70.2</v>
      </c>
      <c r="H72" s="135">
        <v>69.27</v>
      </c>
      <c r="I72" s="135">
        <v>48.63</v>
      </c>
      <c r="J72" s="135">
        <v>113.87</v>
      </c>
      <c r="K72" s="135">
        <v>71.63</v>
      </c>
      <c r="L72" s="135">
        <v>70.680000000000007</v>
      </c>
      <c r="M72" s="135">
        <v>49.62</v>
      </c>
      <c r="N72" s="135">
        <v>154.38999999999999</v>
      </c>
      <c r="O72" s="135">
        <v>97.75</v>
      </c>
      <c r="P72" s="135">
        <v>110.17</v>
      </c>
      <c r="Q72" s="135">
        <v>69.72</v>
      </c>
      <c r="R72" s="135">
        <v>154.44</v>
      </c>
      <c r="S72" s="135">
        <v>111.68</v>
      </c>
      <c r="T72" s="135">
        <v>124.28</v>
      </c>
      <c r="U72" s="135">
        <v>84.24</v>
      </c>
      <c r="V72" s="131"/>
    </row>
    <row r="73" spans="1:22" x14ac:dyDescent="0.25">
      <c r="A73" s="132">
        <v>69</v>
      </c>
      <c r="B73" s="133" t="s">
        <v>35</v>
      </c>
      <c r="C73" s="135">
        <v>67.010000000000005</v>
      </c>
      <c r="D73" s="133" t="s">
        <v>35</v>
      </c>
      <c r="E73" s="135">
        <v>46.16</v>
      </c>
      <c r="F73" s="135">
        <v>122.67</v>
      </c>
      <c r="G73" s="135">
        <v>74.45</v>
      </c>
      <c r="H73" s="135">
        <v>73.02</v>
      </c>
      <c r="I73" s="135">
        <v>51.29</v>
      </c>
      <c r="J73" s="135">
        <v>121.54</v>
      </c>
      <c r="K73" s="135">
        <v>75.97</v>
      </c>
      <c r="L73" s="135">
        <v>74.510000000000005</v>
      </c>
      <c r="M73" s="135">
        <v>52.34</v>
      </c>
      <c r="N73" s="135">
        <v>164.74</v>
      </c>
      <c r="O73" s="135">
        <v>104.37</v>
      </c>
      <c r="P73" s="135">
        <v>118.13</v>
      </c>
      <c r="Q73" s="135">
        <v>74.400000000000006</v>
      </c>
      <c r="R73" s="135">
        <v>164.79</v>
      </c>
      <c r="S73" s="135">
        <v>119.09</v>
      </c>
      <c r="T73" s="135">
        <v>131.38999999999999</v>
      </c>
      <c r="U73" s="135">
        <v>88.54</v>
      </c>
      <c r="V73" s="131"/>
    </row>
    <row r="74" spans="1:22" x14ac:dyDescent="0.25">
      <c r="A74" s="132">
        <v>70</v>
      </c>
      <c r="B74" s="133" t="s">
        <v>35</v>
      </c>
      <c r="C74" s="135">
        <v>71.239999999999995</v>
      </c>
      <c r="D74" s="133" t="s">
        <v>35</v>
      </c>
      <c r="E74" s="135">
        <v>48.78</v>
      </c>
      <c r="F74" s="135">
        <v>132.16999999999999</v>
      </c>
      <c r="G74" s="135">
        <v>79.16</v>
      </c>
      <c r="H74" s="135">
        <v>77.150000000000006</v>
      </c>
      <c r="I74" s="135">
        <v>54.2</v>
      </c>
      <c r="J74" s="135">
        <v>129.85</v>
      </c>
      <c r="K74" s="135">
        <v>80.78</v>
      </c>
      <c r="L74" s="135">
        <v>78.72</v>
      </c>
      <c r="M74" s="135">
        <v>55.31</v>
      </c>
      <c r="N74" s="135">
        <v>175.47</v>
      </c>
      <c r="O74" s="135">
        <v>111.26</v>
      </c>
      <c r="P74" s="135">
        <v>125.09</v>
      </c>
      <c r="Q74" s="135">
        <v>79.23</v>
      </c>
      <c r="R74" s="135">
        <v>175.52</v>
      </c>
      <c r="S74" s="135">
        <v>127.11</v>
      </c>
      <c r="T74" s="135">
        <v>139.21</v>
      </c>
      <c r="U74" s="135">
        <v>93.14</v>
      </c>
      <c r="V74" s="131"/>
    </row>
    <row r="75" spans="1:22" x14ac:dyDescent="0.25">
      <c r="A75" s="132">
        <v>71</v>
      </c>
      <c r="B75" s="133" t="s">
        <v>35</v>
      </c>
      <c r="C75" s="135">
        <v>76.13</v>
      </c>
      <c r="D75" s="133" t="s">
        <v>35</v>
      </c>
      <c r="E75" s="135">
        <v>51.71</v>
      </c>
      <c r="F75" s="135">
        <v>142.47</v>
      </c>
      <c r="G75" s="135">
        <v>84.59</v>
      </c>
      <c r="H75" s="135">
        <v>81.650000000000006</v>
      </c>
      <c r="I75" s="135">
        <v>57.46</v>
      </c>
      <c r="J75" s="135">
        <v>140.71</v>
      </c>
      <c r="K75" s="135">
        <v>86.32</v>
      </c>
      <c r="L75" s="135">
        <v>83.32</v>
      </c>
      <c r="M75" s="135">
        <v>58.63</v>
      </c>
      <c r="N75" s="135">
        <v>186.96</v>
      </c>
      <c r="O75" s="135">
        <v>119.4</v>
      </c>
      <c r="P75" s="135">
        <v>131.71</v>
      </c>
      <c r="Q75" s="135">
        <v>84.21</v>
      </c>
      <c r="R75" s="135">
        <v>187.01</v>
      </c>
      <c r="S75" s="135">
        <v>135.66</v>
      </c>
      <c r="T75" s="135">
        <v>147</v>
      </c>
      <c r="U75" s="135">
        <v>97.94</v>
      </c>
      <c r="V75" s="131"/>
    </row>
    <row r="76" spans="1:22" x14ac:dyDescent="0.25">
      <c r="A76" s="132">
        <v>72</v>
      </c>
      <c r="B76" s="133" t="s">
        <v>35</v>
      </c>
      <c r="C76" s="135">
        <v>81.760000000000005</v>
      </c>
      <c r="D76" s="133" t="s">
        <v>35</v>
      </c>
      <c r="E76" s="135">
        <v>55.12</v>
      </c>
      <c r="F76" s="135">
        <v>153.62</v>
      </c>
      <c r="G76" s="135">
        <v>90.84</v>
      </c>
      <c r="H76" s="135">
        <v>87.14</v>
      </c>
      <c r="I76" s="135">
        <v>61.24</v>
      </c>
      <c r="J76" s="135">
        <v>152.22999999999999</v>
      </c>
      <c r="K76" s="135">
        <v>92.69</v>
      </c>
      <c r="L76" s="135">
        <v>88.92</v>
      </c>
      <c r="M76" s="135">
        <v>62.49</v>
      </c>
      <c r="N76" s="135">
        <v>199.3</v>
      </c>
      <c r="O76" s="135">
        <v>128.24</v>
      </c>
      <c r="P76" s="135">
        <v>140.38</v>
      </c>
      <c r="Q76" s="135">
        <v>90.14</v>
      </c>
      <c r="R76" s="135">
        <v>199.35</v>
      </c>
      <c r="S76" s="135">
        <v>144.66999999999999</v>
      </c>
      <c r="T76" s="135">
        <v>154.96</v>
      </c>
      <c r="U76" s="135">
        <v>103.08</v>
      </c>
      <c r="V76" s="131"/>
    </row>
    <row r="77" spans="1:22" x14ac:dyDescent="0.25">
      <c r="A77" s="132">
        <v>73</v>
      </c>
      <c r="B77" s="133" t="s">
        <v>35</v>
      </c>
      <c r="C77" s="135">
        <v>87.44</v>
      </c>
      <c r="D77" s="133" t="s">
        <v>35</v>
      </c>
      <c r="E77" s="135">
        <v>58.83</v>
      </c>
      <c r="F77" s="135">
        <v>165.67</v>
      </c>
      <c r="G77" s="135">
        <v>97.15</v>
      </c>
      <c r="H77" s="135">
        <v>93.54</v>
      </c>
      <c r="I77" s="135">
        <v>65.37</v>
      </c>
      <c r="J77" s="135">
        <v>164.55</v>
      </c>
      <c r="K77" s="135">
        <v>99.13</v>
      </c>
      <c r="L77" s="135">
        <v>95.45</v>
      </c>
      <c r="M77" s="135">
        <v>66.7</v>
      </c>
      <c r="N77" s="135">
        <v>211.84</v>
      </c>
      <c r="O77" s="135">
        <v>137.66</v>
      </c>
      <c r="P77" s="135">
        <v>150.6</v>
      </c>
      <c r="Q77" s="135">
        <v>96.96</v>
      </c>
      <c r="R77" s="135">
        <v>211.89</v>
      </c>
      <c r="S77" s="135">
        <v>154.16999999999999</v>
      </c>
      <c r="T77" s="135">
        <v>162.62</v>
      </c>
      <c r="U77" s="135">
        <v>108.67</v>
      </c>
      <c r="V77" s="131"/>
    </row>
    <row r="78" spans="1:22" x14ac:dyDescent="0.25">
      <c r="A78" s="132">
        <v>74</v>
      </c>
      <c r="B78" s="133" t="s">
        <v>35</v>
      </c>
      <c r="C78" s="135">
        <v>93.29</v>
      </c>
      <c r="D78" s="133" t="s">
        <v>35</v>
      </c>
      <c r="E78" s="135">
        <v>62.92</v>
      </c>
      <c r="F78" s="135">
        <v>178.6</v>
      </c>
      <c r="G78" s="135">
        <v>103.66</v>
      </c>
      <c r="H78" s="135">
        <v>100.86</v>
      </c>
      <c r="I78" s="135">
        <v>69.91</v>
      </c>
      <c r="J78" s="135">
        <v>177.56</v>
      </c>
      <c r="K78" s="135">
        <v>105.78</v>
      </c>
      <c r="L78" s="135">
        <v>102.92</v>
      </c>
      <c r="M78" s="135">
        <v>71.34</v>
      </c>
      <c r="N78" s="135">
        <v>224.79</v>
      </c>
      <c r="O78" s="135">
        <v>147.72999999999999</v>
      </c>
      <c r="P78" s="135">
        <v>162.66</v>
      </c>
      <c r="Q78" s="135">
        <v>104.79</v>
      </c>
      <c r="R78" s="135">
        <v>224.84</v>
      </c>
      <c r="S78" s="135">
        <v>164.47</v>
      </c>
      <c r="T78" s="135">
        <v>170.28</v>
      </c>
      <c r="U78" s="135">
        <v>114.48</v>
      </c>
      <c r="V78" s="131"/>
    </row>
    <row r="79" spans="1:22" x14ac:dyDescent="0.25">
      <c r="A79" s="132">
        <v>75</v>
      </c>
      <c r="B79" s="133" t="s">
        <v>35</v>
      </c>
      <c r="C79" s="135">
        <v>99.76</v>
      </c>
      <c r="D79" s="133" t="s">
        <v>35</v>
      </c>
      <c r="E79" s="135">
        <v>67.680000000000007</v>
      </c>
      <c r="F79" s="135">
        <v>192.41</v>
      </c>
      <c r="G79" s="135">
        <v>110.84</v>
      </c>
      <c r="H79" s="135">
        <v>109.22</v>
      </c>
      <c r="I79" s="135">
        <v>75.2</v>
      </c>
      <c r="J79" s="135">
        <v>191.15</v>
      </c>
      <c r="K79" s="135">
        <v>113.1</v>
      </c>
      <c r="L79" s="135">
        <v>111.45</v>
      </c>
      <c r="M79" s="135">
        <v>76.73</v>
      </c>
      <c r="N79" s="135">
        <v>238.44</v>
      </c>
      <c r="O79" s="135">
        <v>158.49</v>
      </c>
      <c r="P79" s="135">
        <v>176.91</v>
      </c>
      <c r="Q79" s="135">
        <v>112.82</v>
      </c>
      <c r="R79" s="135">
        <v>238.49</v>
      </c>
      <c r="S79" s="135">
        <v>174.94</v>
      </c>
      <c r="T79" s="135">
        <v>178.18</v>
      </c>
      <c r="U79" s="135">
        <v>120.71</v>
      </c>
      <c r="V79" s="131"/>
    </row>
    <row r="80" spans="1:22" x14ac:dyDescent="0.25">
      <c r="A80" s="132">
        <v>76</v>
      </c>
      <c r="B80" s="133" t="s">
        <v>35</v>
      </c>
      <c r="C80" s="135">
        <v>106.48</v>
      </c>
      <c r="D80" s="133" t="s">
        <v>35</v>
      </c>
      <c r="E80" s="135">
        <v>73.069999999999993</v>
      </c>
      <c r="F80" s="135">
        <v>204.74</v>
      </c>
      <c r="G80" s="135">
        <v>118.31</v>
      </c>
      <c r="H80" s="135">
        <v>118.87</v>
      </c>
      <c r="I80" s="135">
        <v>81.19</v>
      </c>
      <c r="J80" s="135">
        <v>205.26</v>
      </c>
      <c r="K80" s="135">
        <v>120.72</v>
      </c>
      <c r="L80" s="135">
        <v>121.3</v>
      </c>
      <c r="M80" s="135">
        <v>82.85</v>
      </c>
      <c r="N80" s="135">
        <v>252.91</v>
      </c>
      <c r="O80" s="135">
        <v>170.03</v>
      </c>
      <c r="P80" s="135">
        <v>186.69</v>
      </c>
      <c r="Q80" s="135">
        <v>122.35</v>
      </c>
      <c r="R80" s="135">
        <v>252.96</v>
      </c>
      <c r="S80" s="135">
        <v>186.54</v>
      </c>
      <c r="T80" s="135">
        <v>186.74</v>
      </c>
      <c r="U80" s="135">
        <v>127.12</v>
      </c>
      <c r="V80" s="131"/>
    </row>
    <row r="81" spans="1:22" x14ac:dyDescent="0.25">
      <c r="A81" s="132">
        <v>77</v>
      </c>
      <c r="B81" s="133" t="s">
        <v>35</v>
      </c>
      <c r="C81" s="135">
        <v>113.63</v>
      </c>
      <c r="D81" s="133" t="s">
        <v>35</v>
      </c>
      <c r="E81" s="135">
        <v>79.010000000000005</v>
      </c>
      <c r="F81" s="135">
        <v>217.65</v>
      </c>
      <c r="G81" s="135">
        <v>126.25</v>
      </c>
      <c r="H81" s="135">
        <v>129.43</v>
      </c>
      <c r="I81" s="135">
        <v>87.79</v>
      </c>
      <c r="J81" s="135">
        <v>220.04</v>
      </c>
      <c r="K81" s="135">
        <v>128.83000000000001</v>
      </c>
      <c r="L81" s="135">
        <v>132.07</v>
      </c>
      <c r="M81" s="135">
        <v>89.58</v>
      </c>
      <c r="N81" s="135">
        <v>268.83999999999997</v>
      </c>
      <c r="O81" s="135">
        <v>182.41</v>
      </c>
      <c r="P81" s="135">
        <v>196</v>
      </c>
      <c r="Q81" s="135">
        <v>133.16</v>
      </c>
      <c r="R81" s="135">
        <v>268.89</v>
      </c>
      <c r="S81" s="135">
        <v>199.14</v>
      </c>
      <c r="T81" s="135">
        <v>196.05</v>
      </c>
      <c r="U81" s="135">
        <v>134.35</v>
      </c>
      <c r="V81" s="131"/>
    </row>
    <row r="82" spans="1:22" x14ac:dyDescent="0.25">
      <c r="A82" s="132">
        <v>78</v>
      </c>
      <c r="B82" s="133" t="s">
        <v>35</v>
      </c>
      <c r="C82" s="135">
        <v>120.44</v>
      </c>
      <c r="D82" s="133" t="s">
        <v>35</v>
      </c>
      <c r="E82" s="135">
        <v>85.6</v>
      </c>
      <c r="F82" s="135">
        <v>231.53</v>
      </c>
      <c r="G82" s="135">
        <v>133.82</v>
      </c>
      <c r="H82" s="135">
        <v>141.13999999999999</v>
      </c>
      <c r="I82" s="135">
        <v>95.11</v>
      </c>
      <c r="J82" s="135">
        <v>234</v>
      </c>
      <c r="K82" s="135">
        <v>136.55000000000001</v>
      </c>
      <c r="L82" s="135">
        <v>144.02000000000001</v>
      </c>
      <c r="M82" s="135">
        <v>97.05</v>
      </c>
      <c r="N82" s="135">
        <v>283.91000000000003</v>
      </c>
      <c r="O82" s="135">
        <v>195.85</v>
      </c>
      <c r="P82" s="135">
        <v>205.44</v>
      </c>
      <c r="Q82" s="135">
        <v>141.57</v>
      </c>
      <c r="R82" s="135">
        <v>283.95999999999998</v>
      </c>
      <c r="S82" s="135">
        <v>211.8</v>
      </c>
      <c r="T82" s="135">
        <v>205.49</v>
      </c>
      <c r="U82" s="135">
        <v>141.62</v>
      </c>
      <c r="V82" s="131"/>
    </row>
    <row r="83" spans="1:22" x14ac:dyDescent="0.25">
      <c r="A83" s="132">
        <v>79</v>
      </c>
      <c r="B83" s="133" t="s">
        <v>35</v>
      </c>
      <c r="C83" s="135">
        <v>127.89</v>
      </c>
      <c r="D83" s="133" t="s">
        <v>35</v>
      </c>
      <c r="E83" s="135">
        <v>93.06</v>
      </c>
      <c r="F83" s="135">
        <v>246.5</v>
      </c>
      <c r="G83" s="135">
        <v>142.1</v>
      </c>
      <c r="H83" s="135">
        <v>154.12</v>
      </c>
      <c r="I83" s="135">
        <v>103.4</v>
      </c>
      <c r="J83" s="135">
        <v>248.28</v>
      </c>
      <c r="K83" s="135">
        <v>145</v>
      </c>
      <c r="L83" s="135">
        <v>157.27000000000001</v>
      </c>
      <c r="M83" s="135">
        <v>105.51</v>
      </c>
      <c r="N83" s="135">
        <v>300.42</v>
      </c>
      <c r="O83" s="135">
        <v>210.42</v>
      </c>
      <c r="P83" s="135">
        <v>215.57</v>
      </c>
      <c r="Q83" s="135">
        <v>149.43</v>
      </c>
      <c r="R83" s="135">
        <v>300.47000000000003</v>
      </c>
      <c r="S83" s="135">
        <v>225.14</v>
      </c>
      <c r="T83" s="135">
        <v>215.62</v>
      </c>
      <c r="U83" s="135">
        <v>149.47999999999999</v>
      </c>
      <c r="V83" s="131"/>
    </row>
    <row r="84" spans="1:22" x14ac:dyDescent="0.25">
      <c r="A84" s="132">
        <v>80</v>
      </c>
      <c r="B84" s="133" t="s">
        <v>35</v>
      </c>
      <c r="C84" s="135">
        <v>136.1</v>
      </c>
      <c r="D84" s="133" t="s">
        <v>35</v>
      </c>
      <c r="E84" s="135">
        <v>101.65</v>
      </c>
      <c r="F84" s="135">
        <v>262.67</v>
      </c>
      <c r="G84" s="135">
        <v>151.22</v>
      </c>
      <c r="H84" s="135">
        <v>168.44</v>
      </c>
      <c r="I84" s="135">
        <v>112.94</v>
      </c>
      <c r="J84" s="135">
        <v>262.82</v>
      </c>
      <c r="K84" s="135">
        <v>154.31</v>
      </c>
      <c r="L84" s="135">
        <v>171.88</v>
      </c>
      <c r="M84" s="135">
        <v>115.24</v>
      </c>
      <c r="N84" s="131">
        <v>317.60000000000002</v>
      </c>
      <c r="O84" s="135">
        <v>227.05</v>
      </c>
      <c r="P84" s="135">
        <v>226.01</v>
      </c>
      <c r="Q84" s="135">
        <v>157.72999999999999</v>
      </c>
      <c r="R84" s="135">
        <v>317.64999999999998</v>
      </c>
      <c r="S84" s="135">
        <v>239.11</v>
      </c>
      <c r="T84" s="135">
        <v>226.06</v>
      </c>
      <c r="U84" s="135">
        <v>157.78</v>
      </c>
      <c r="V84" s="131"/>
    </row>
    <row r="85" spans="1:22" x14ac:dyDescent="0.25">
      <c r="A85" s="132">
        <v>81</v>
      </c>
      <c r="B85" s="133" t="s">
        <v>35</v>
      </c>
      <c r="C85" s="133" t="s">
        <v>35</v>
      </c>
      <c r="D85" s="133" t="s">
        <v>35</v>
      </c>
      <c r="E85" s="133" t="s">
        <v>35</v>
      </c>
      <c r="F85" s="133" t="s">
        <v>35</v>
      </c>
      <c r="G85" s="133" t="s">
        <v>35</v>
      </c>
      <c r="H85" s="133" t="s">
        <v>35</v>
      </c>
      <c r="I85" s="133" t="s">
        <v>35</v>
      </c>
      <c r="J85" s="133" t="s">
        <v>35</v>
      </c>
      <c r="K85" s="133" t="s">
        <v>35</v>
      </c>
      <c r="L85" s="133" t="s">
        <v>35</v>
      </c>
      <c r="M85" s="133" t="s">
        <v>35</v>
      </c>
      <c r="N85" s="133" t="s">
        <v>35</v>
      </c>
      <c r="O85" s="133" t="s">
        <v>35</v>
      </c>
      <c r="P85" s="133" t="s">
        <v>35</v>
      </c>
      <c r="Q85" s="133" t="s">
        <v>35</v>
      </c>
      <c r="R85" s="133" t="s">
        <v>35</v>
      </c>
      <c r="S85" s="133" t="s">
        <v>35</v>
      </c>
      <c r="T85" s="133" t="s">
        <v>35</v>
      </c>
      <c r="U85" s="133" t="s">
        <v>35</v>
      </c>
      <c r="V85" s="133" t="s">
        <v>35</v>
      </c>
    </row>
    <row r="86" spans="1:22" x14ac:dyDescent="0.25">
      <c r="A86" s="132">
        <v>82</v>
      </c>
      <c r="B86" s="133" t="s">
        <v>35</v>
      </c>
      <c r="C86" s="133" t="s">
        <v>35</v>
      </c>
      <c r="D86" s="133" t="s">
        <v>35</v>
      </c>
      <c r="E86" s="133" t="s">
        <v>35</v>
      </c>
      <c r="F86" s="133" t="s">
        <v>35</v>
      </c>
      <c r="G86" s="133" t="s">
        <v>35</v>
      </c>
      <c r="H86" s="133" t="s">
        <v>35</v>
      </c>
      <c r="I86" s="133" t="s">
        <v>35</v>
      </c>
      <c r="J86" s="133" t="s">
        <v>35</v>
      </c>
      <c r="K86" s="133" t="s">
        <v>35</v>
      </c>
      <c r="L86" s="133" t="s">
        <v>35</v>
      </c>
      <c r="M86" s="133" t="s">
        <v>35</v>
      </c>
      <c r="N86" s="133" t="s">
        <v>35</v>
      </c>
      <c r="O86" s="133" t="s">
        <v>35</v>
      </c>
      <c r="P86" s="133" t="s">
        <v>35</v>
      </c>
      <c r="Q86" s="133" t="s">
        <v>35</v>
      </c>
      <c r="R86" s="133" t="s">
        <v>35</v>
      </c>
      <c r="S86" s="133" t="s">
        <v>35</v>
      </c>
      <c r="T86" s="133" t="s">
        <v>35</v>
      </c>
      <c r="U86" s="133" t="s">
        <v>35</v>
      </c>
      <c r="V86" s="133" t="s">
        <v>35</v>
      </c>
    </row>
    <row r="87" spans="1:22" x14ac:dyDescent="0.25">
      <c r="A87" s="132">
        <v>83</v>
      </c>
      <c r="B87" s="133" t="s">
        <v>35</v>
      </c>
      <c r="C87" s="133" t="s">
        <v>35</v>
      </c>
      <c r="D87" s="133" t="s">
        <v>35</v>
      </c>
      <c r="E87" s="133" t="s">
        <v>35</v>
      </c>
      <c r="F87" s="133" t="s">
        <v>35</v>
      </c>
      <c r="G87" s="133" t="s">
        <v>35</v>
      </c>
      <c r="H87" s="133" t="s">
        <v>35</v>
      </c>
      <c r="I87" s="133" t="s">
        <v>35</v>
      </c>
      <c r="J87" s="133" t="s">
        <v>35</v>
      </c>
      <c r="K87" s="133" t="s">
        <v>35</v>
      </c>
      <c r="L87" s="133" t="s">
        <v>35</v>
      </c>
      <c r="M87" s="133" t="s">
        <v>35</v>
      </c>
      <c r="N87" s="133" t="s">
        <v>35</v>
      </c>
      <c r="O87" s="133" t="s">
        <v>35</v>
      </c>
      <c r="P87" s="133" t="s">
        <v>35</v>
      </c>
      <c r="Q87" s="133" t="s">
        <v>35</v>
      </c>
      <c r="R87" s="133" t="s">
        <v>35</v>
      </c>
      <c r="S87" s="133" t="s">
        <v>35</v>
      </c>
      <c r="T87" s="133" t="s">
        <v>35</v>
      </c>
      <c r="U87" s="133" t="s">
        <v>35</v>
      </c>
      <c r="V87" s="133" t="s">
        <v>35</v>
      </c>
    </row>
    <row r="88" spans="1:22" x14ac:dyDescent="0.25">
      <c r="A88" s="132">
        <v>84</v>
      </c>
      <c r="B88" s="133" t="s">
        <v>35</v>
      </c>
      <c r="C88" s="133" t="s">
        <v>35</v>
      </c>
      <c r="D88" s="133" t="s">
        <v>35</v>
      </c>
      <c r="E88" s="133" t="s">
        <v>35</v>
      </c>
      <c r="F88" s="133" t="s">
        <v>35</v>
      </c>
      <c r="G88" s="133" t="s">
        <v>35</v>
      </c>
      <c r="H88" s="133" t="s">
        <v>35</v>
      </c>
      <c r="I88" s="133" t="s">
        <v>35</v>
      </c>
      <c r="J88" s="133" t="s">
        <v>35</v>
      </c>
      <c r="K88" s="133" t="s">
        <v>35</v>
      </c>
      <c r="L88" s="133" t="s">
        <v>35</v>
      </c>
      <c r="M88" s="133" t="s">
        <v>35</v>
      </c>
      <c r="N88" s="133" t="s">
        <v>35</v>
      </c>
      <c r="O88" s="133" t="s">
        <v>35</v>
      </c>
      <c r="P88" s="133" t="s">
        <v>35</v>
      </c>
      <c r="Q88" s="133" t="s">
        <v>35</v>
      </c>
      <c r="R88" s="133" t="s">
        <v>35</v>
      </c>
      <c r="S88" s="133" t="s">
        <v>35</v>
      </c>
      <c r="T88" s="133" t="s">
        <v>35</v>
      </c>
      <c r="U88" s="133" t="s">
        <v>35</v>
      </c>
      <c r="V88" s="133" t="s">
        <v>35</v>
      </c>
    </row>
    <row r="89" spans="1:22" x14ac:dyDescent="0.25">
      <c r="A89" s="132">
        <v>85</v>
      </c>
      <c r="B89" s="133" t="s">
        <v>35</v>
      </c>
      <c r="C89" s="133" t="s">
        <v>35</v>
      </c>
      <c r="D89" s="133" t="s">
        <v>35</v>
      </c>
      <c r="E89" s="133" t="s">
        <v>35</v>
      </c>
      <c r="F89" s="133" t="s">
        <v>35</v>
      </c>
      <c r="G89" s="133" t="s">
        <v>35</v>
      </c>
      <c r="H89" s="133" t="s">
        <v>35</v>
      </c>
      <c r="I89" s="133" t="s">
        <v>35</v>
      </c>
      <c r="J89" s="133" t="s">
        <v>35</v>
      </c>
      <c r="K89" s="133" t="s">
        <v>35</v>
      </c>
      <c r="L89" s="133" t="s">
        <v>35</v>
      </c>
      <c r="M89" s="133" t="s">
        <v>35</v>
      </c>
      <c r="N89" s="133" t="s">
        <v>35</v>
      </c>
      <c r="O89" s="133" t="s">
        <v>35</v>
      </c>
      <c r="P89" s="133" t="s">
        <v>35</v>
      </c>
      <c r="Q89" s="133" t="s">
        <v>35</v>
      </c>
      <c r="R89" s="133" t="s">
        <v>35</v>
      </c>
      <c r="S89" s="133" t="s">
        <v>35</v>
      </c>
      <c r="T89" s="133" t="s">
        <v>35</v>
      </c>
      <c r="U89" s="133" t="s">
        <v>35</v>
      </c>
      <c r="V89" s="133" t="s">
        <v>35</v>
      </c>
    </row>
    <row r="90" spans="1:22" x14ac:dyDescent="0.25">
      <c r="A90" s="132">
        <v>86</v>
      </c>
      <c r="B90" s="133" t="s">
        <v>35</v>
      </c>
      <c r="C90" s="133" t="s">
        <v>35</v>
      </c>
      <c r="D90" s="133" t="s">
        <v>35</v>
      </c>
      <c r="E90" s="133" t="s">
        <v>35</v>
      </c>
      <c r="F90" s="133" t="s">
        <v>35</v>
      </c>
      <c r="G90" s="133" t="s">
        <v>35</v>
      </c>
      <c r="H90" s="133" t="s">
        <v>35</v>
      </c>
      <c r="I90" s="133" t="s">
        <v>35</v>
      </c>
      <c r="J90" s="133" t="s">
        <v>35</v>
      </c>
      <c r="K90" s="133" t="s">
        <v>35</v>
      </c>
      <c r="L90" s="133" t="s">
        <v>35</v>
      </c>
      <c r="M90" s="133" t="s">
        <v>35</v>
      </c>
      <c r="N90" s="133" t="s">
        <v>35</v>
      </c>
      <c r="O90" s="133" t="s">
        <v>35</v>
      </c>
      <c r="P90" s="133" t="s">
        <v>35</v>
      </c>
      <c r="Q90" s="133" t="s">
        <v>35</v>
      </c>
      <c r="R90" s="133" t="s">
        <v>35</v>
      </c>
      <c r="S90" s="133" t="s">
        <v>35</v>
      </c>
      <c r="T90" s="133" t="s">
        <v>35</v>
      </c>
      <c r="U90" s="133" t="s">
        <v>35</v>
      </c>
      <c r="V90" s="133" t="s">
        <v>35</v>
      </c>
    </row>
    <row r="91" spans="1:22" x14ac:dyDescent="0.25">
      <c r="A91" s="132">
        <v>87</v>
      </c>
      <c r="B91" s="133" t="s">
        <v>35</v>
      </c>
      <c r="C91" s="133" t="s">
        <v>35</v>
      </c>
      <c r="D91" s="133" t="s">
        <v>35</v>
      </c>
      <c r="E91" s="133" t="s">
        <v>35</v>
      </c>
      <c r="F91" s="133" t="s">
        <v>35</v>
      </c>
      <c r="G91" s="133" t="s">
        <v>35</v>
      </c>
      <c r="H91" s="133" t="s">
        <v>35</v>
      </c>
      <c r="I91" s="133" t="s">
        <v>35</v>
      </c>
      <c r="J91" s="133" t="s">
        <v>35</v>
      </c>
      <c r="K91" s="133" t="s">
        <v>35</v>
      </c>
      <c r="L91" s="133" t="s">
        <v>35</v>
      </c>
      <c r="M91" s="133" t="s">
        <v>35</v>
      </c>
      <c r="N91" s="133" t="s">
        <v>35</v>
      </c>
      <c r="O91" s="133" t="s">
        <v>35</v>
      </c>
      <c r="P91" s="133" t="s">
        <v>35</v>
      </c>
      <c r="Q91" s="133" t="s">
        <v>35</v>
      </c>
      <c r="R91" s="133" t="s">
        <v>35</v>
      </c>
      <c r="S91" s="133" t="s">
        <v>35</v>
      </c>
      <c r="T91" s="133" t="s">
        <v>35</v>
      </c>
      <c r="U91" s="133" t="s">
        <v>35</v>
      </c>
      <c r="V91" s="133" t="s">
        <v>35</v>
      </c>
    </row>
    <row r="92" spans="1:22" x14ac:dyDescent="0.25">
      <c r="A92" s="132">
        <v>88</v>
      </c>
      <c r="B92" s="133" t="s">
        <v>35</v>
      </c>
      <c r="C92" s="133" t="s">
        <v>35</v>
      </c>
      <c r="D92" s="133" t="s">
        <v>35</v>
      </c>
      <c r="E92" s="133" t="s">
        <v>35</v>
      </c>
      <c r="F92" s="133" t="s">
        <v>35</v>
      </c>
      <c r="G92" s="133" t="s">
        <v>35</v>
      </c>
      <c r="H92" s="133" t="s">
        <v>35</v>
      </c>
      <c r="I92" s="133" t="s">
        <v>35</v>
      </c>
      <c r="J92" s="133" t="s">
        <v>35</v>
      </c>
      <c r="K92" s="133" t="s">
        <v>35</v>
      </c>
      <c r="L92" s="133" t="s">
        <v>35</v>
      </c>
      <c r="M92" s="133" t="s">
        <v>35</v>
      </c>
      <c r="N92" s="133" t="s">
        <v>35</v>
      </c>
      <c r="O92" s="133" t="s">
        <v>35</v>
      </c>
      <c r="P92" s="133" t="s">
        <v>35</v>
      </c>
      <c r="Q92" s="133" t="s">
        <v>35</v>
      </c>
      <c r="R92" s="133" t="s">
        <v>35</v>
      </c>
      <c r="S92" s="133" t="s">
        <v>35</v>
      </c>
      <c r="T92" s="133" t="s">
        <v>35</v>
      </c>
      <c r="U92" s="133" t="s">
        <v>35</v>
      </c>
      <c r="V92" s="133" t="s">
        <v>35</v>
      </c>
    </row>
    <row r="93" spans="1:22" x14ac:dyDescent="0.25">
      <c r="A93" s="132">
        <v>89</v>
      </c>
      <c r="B93" s="133" t="s">
        <v>35</v>
      </c>
      <c r="C93" s="133" t="s">
        <v>35</v>
      </c>
      <c r="D93" s="133" t="s">
        <v>35</v>
      </c>
      <c r="E93" s="133" t="s">
        <v>35</v>
      </c>
      <c r="F93" s="133" t="s">
        <v>35</v>
      </c>
      <c r="G93" s="133" t="s">
        <v>35</v>
      </c>
      <c r="H93" s="133" t="s">
        <v>35</v>
      </c>
      <c r="I93" s="133" t="s">
        <v>35</v>
      </c>
      <c r="J93" s="133" t="s">
        <v>35</v>
      </c>
      <c r="K93" s="133" t="s">
        <v>35</v>
      </c>
      <c r="L93" s="133" t="s">
        <v>35</v>
      </c>
      <c r="M93" s="133" t="s">
        <v>35</v>
      </c>
      <c r="N93" s="133" t="s">
        <v>35</v>
      </c>
      <c r="O93" s="133" t="s">
        <v>35</v>
      </c>
      <c r="P93" s="133" t="s">
        <v>35</v>
      </c>
      <c r="Q93" s="133" t="s">
        <v>35</v>
      </c>
      <c r="R93" s="133" t="s">
        <v>35</v>
      </c>
      <c r="S93" s="133" t="s">
        <v>35</v>
      </c>
      <c r="T93" s="133" t="s">
        <v>35</v>
      </c>
      <c r="U93" s="133" t="s">
        <v>35</v>
      </c>
      <c r="V93" s="133" t="s">
        <v>35</v>
      </c>
    </row>
    <row r="94" spans="1:22" x14ac:dyDescent="0.25">
      <c r="A94" s="132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  <c r="F94" s="133" t="s">
        <v>35</v>
      </c>
      <c r="G94" s="133" t="s">
        <v>35</v>
      </c>
      <c r="H94" s="133" t="s">
        <v>35</v>
      </c>
      <c r="I94" s="133" t="s">
        <v>35</v>
      </c>
      <c r="J94" s="133" t="s">
        <v>35</v>
      </c>
      <c r="K94" s="133" t="s">
        <v>35</v>
      </c>
      <c r="L94" s="133" t="s">
        <v>35</v>
      </c>
      <c r="M94" s="133" t="s">
        <v>35</v>
      </c>
      <c r="N94" s="133" t="s">
        <v>35</v>
      </c>
      <c r="O94" s="133" t="s">
        <v>35</v>
      </c>
      <c r="P94" s="133" t="s">
        <v>35</v>
      </c>
      <c r="Q94" s="133" t="s">
        <v>35</v>
      </c>
      <c r="R94" s="133" t="s">
        <v>35</v>
      </c>
      <c r="S94" s="133" t="s">
        <v>35</v>
      </c>
      <c r="T94" s="133" t="s">
        <v>35</v>
      </c>
      <c r="U94" s="133" t="s">
        <v>35</v>
      </c>
      <c r="V94" s="133" t="s">
        <v>35</v>
      </c>
    </row>
    <row r="95" spans="1:22" x14ac:dyDescent="0.25">
      <c r="A95" s="132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  <c r="F95" s="133" t="s">
        <v>35</v>
      </c>
      <c r="G95" s="133" t="s">
        <v>35</v>
      </c>
      <c r="H95" s="133" t="s">
        <v>35</v>
      </c>
      <c r="I95" s="133" t="s">
        <v>35</v>
      </c>
      <c r="J95" s="133" t="s">
        <v>35</v>
      </c>
      <c r="K95" s="133" t="s">
        <v>35</v>
      </c>
      <c r="L95" s="133" t="s">
        <v>35</v>
      </c>
      <c r="M95" s="133" t="s">
        <v>35</v>
      </c>
      <c r="N95" s="133" t="s">
        <v>35</v>
      </c>
      <c r="O95" s="133" t="s">
        <v>35</v>
      </c>
      <c r="P95" s="133" t="s">
        <v>35</v>
      </c>
      <c r="Q95" s="133" t="s">
        <v>35</v>
      </c>
      <c r="R95" s="133" t="s">
        <v>35</v>
      </c>
      <c r="S95" s="133" t="s">
        <v>35</v>
      </c>
      <c r="T95" s="133" t="s">
        <v>35</v>
      </c>
      <c r="U95" s="133" t="s">
        <v>35</v>
      </c>
      <c r="V95" s="133" t="s">
        <v>35</v>
      </c>
    </row>
    <row r="96" spans="1:22" x14ac:dyDescent="0.25">
      <c r="A96" s="132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  <c r="F96" s="133" t="s">
        <v>35</v>
      </c>
      <c r="G96" s="133" t="s">
        <v>35</v>
      </c>
      <c r="H96" s="133" t="s">
        <v>35</v>
      </c>
      <c r="I96" s="133" t="s">
        <v>35</v>
      </c>
      <c r="J96" s="133" t="s">
        <v>35</v>
      </c>
      <c r="K96" s="133" t="s">
        <v>35</v>
      </c>
      <c r="L96" s="133" t="s">
        <v>35</v>
      </c>
      <c r="M96" s="133" t="s">
        <v>35</v>
      </c>
      <c r="N96" s="133" t="s">
        <v>35</v>
      </c>
      <c r="O96" s="133" t="s">
        <v>35</v>
      </c>
      <c r="P96" s="133" t="s">
        <v>35</v>
      </c>
      <c r="Q96" s="133" t="s">
        <v>35</v>
      </c>
      <c r="R96" s="133" t="s">
        <v>35</v>
      </c>
      <c r="S96" s="133" t="s">
        <v>35</v>
      </c>
      <c r="T96" s="133" t="s">
        <v>35</v>
      </c>
      <c r="U96" s="133" t="s">
        <v>35</v>
      </c>
      <c r="V96" s="133" t="s">
        <v>35</v>
      </c>
    </row>
    <row r="97" spans="1:22" x14ac:dyDescent="0.25">
      <c r="A97" s="132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  <c r="F97" s="133" t="s">
        <v>35</v>
      </c>
      <c r="G97" s="133" t="s">
        <v>35</v>
      </c>
      <c r="H97" s="133" t="s">
        <v>35</v>
      </c>
      <c r="I97" s="133" t="s">
        <v>35</v>
      </c>
      <c r="J97" s="133" t="s">
        <v>35</v>
      </c>
      <c r="K97" s="133" t="s">
        <v>35</v>
      </c>
      <c r="L97" s="133" t="s">
        <v>35</v>
      </c>
      <c r="M97" s="133" t="s">
        <v>35</v>
      </c>
      <c r="N97" s="133" t="s">
        <v>35</v>
      </c>
      <c r="O97" s="133" t="s">
        <v>35</v>
      </c>
      <c r="P97" s="133" t="s">
        <v>35</v>
      </c>
      <c r="Q97" s="133" t="s">
        <v>35</v>
      </c>
      <c r="R97" s="133" t="s">
        <v>35</v>
      </c>
      <c r="S97" s="133" t="s">
        <v>35</v>
      </c>
      <c r="T97" s="133" t="s">
        <v>35</v>
      </c>
      <c r="U97" s="133" t="s">
        <v>35</v>
      </c>
      <c r="V97" s="133" t="s">
        <v>35</v>
      </c>
    </row>
    <row r="98" spans="1:22" x14ac:dyDescent="0.25">
      <c r="A98" s="132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  <c r="F98" s="133" t="s">
        <v>35</v>
      </c>
      <c r="G98" s="133" t="s">
        <v>35</v>
      </c>
      <c r="H98" s="133" t="s">
        <v>35</v>
      </c>
      <c r="I98" s="133" t="s">
        <v>35</v>
      </c>
      <c r="J98" s="133" t="s">
        <v>35</v>
      </c>
      <c r="K98" s="133" t="s">
        <v>35</v>
      </c>
      <c r="L98" s="133" t="s">
        <v>35</v>
      </c>
      <c r="M98" s="133" t="s">
        <v>35</v>
      </c>
      <c r="N98" s="133" t="s">
        <v>35</v>
      </c>
      <c r="O98" s="133" t="s">
        <v>35</v>
      </c>
      <c r="P98" s="133" t="s">
        <v>35</v>
      </c>
      <c r="Q98" s="133" t="s">
        <v>35</v>
      </c>
      <c r="R98" s="133" t="s">
        <v>35</v>
      </c>
      <c r="S98" s="133" t="s">
        <v>35</v>
      </c>
      <c r="T98" s="133" t="s">
        <v>35</v>
      </c>
      <c r="U98" s="133" t="s">
        <v>35</v>
      </c>
      <c r="V98" s="133" t="s">
        <v>35</v>
      </c>
    </row>
    <row r="99" spans="1:22" x14ac:dyDescent="0.25">
      <c r="A99" s="132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  <c r="F99" s="133" t="s">
        <v>35</v>
      </c>
      <c r="G99" s="133" t="s">
        <v>35</v>
      </c>
      <c r="H99" s="133" t="s">
        <v>35</v>
      </c>
      <c r="I99" s="133" t="s">
        <v>35</v>
      </c>
      <c r="J99" s="133" t="s">
        <v>35</v>
      </c>
      <c r="K99" s="133" t="s">
        <v>35</v>
      </c>
      <c r="L99" s="133" t="s">
        <v>35</v>
      </c>
      <c r="M99" s="133" t="s">
        <v>35</v>
      </c>
      <c r="N99" s="133" t="s">
        <v>35</v>
      </c>
      <c r="O99" s="133" t="s">
        <v>35</v>
      </c>
      <c r="P99" s="133" t="s">
        <v>35</v>
      </c>
      <c r="Q99" s="133" t="s">
        <v>35</v>
      </c>
      <c r="R99" s="133" t="s">
        <v>35</v>
      </c>
      <c r="S99" s="133" t="s">
        <v>35</v>
      </c>
      <c r="T99" s="133" t="s">
        <v>35</v>
      </c>
      <c r="U99" s="133" t="s">
        <v>35</v>
      </c>
      <c r="V99" s="133" t="s">
        <v>35</v>
      </c>
    </row>
    <row r="100" spans="1:22" x14ac:dyDescent="0.25">
      <c r="A100" s="132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  <c r="F100" s="133" t="s">
        <v>35</v>
      </c>
      <c r="G100" s="133" t="s">
        <v>35</v>
      </c>
      <c r="H100" s="133" t="s">
        <v>35</v>
      </c>
      <c r="I100" s="133" t="s">
        <v>35</v>
      </c>
      <c r="J100" s="133" t="s">
        <v>35</v>
      </c>
      <c r="K100" s="133" t="s">
        <v>35</v>
      </c>
      <c r="L100" s="133" t="s">
        <v>35</v>
      </c>
      <c r="M100" s="133" t="s">
        <v>35</v>
      </c>
      <c r="N100" s="133" t="s">
        <v>35</v>
      </c>
      <c r="O100" s="133" t="s">
        <v>35</v>
      </c>
      <c r="P100" s="133" t="s">
        <v>35</v>
      </c>
      <c r="Q100" s="133" t="s">
        <v>35</v>
      </c>
      <c r="R100" s="133" t="s">
        <v>35</v>
      </c>
      <c r="S100" s="133" t="s">
        <v>35</v>
      </c>
      <c r="T100" s="133" t="s">
        <v>35</v>
      </c>
      <c r="U100" s="133" t="s">
        <v>35</v>
      </c>
      <c r="V100" s="133" t="s">
        <v>35</v>
      </c>
    </row>
    <row r="101" spans="1:22" x14ac:dyDescent="0.25">
      <c r="A101" s="132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  <c r="F101" s="133" t="s">
        <v>35</v>
      </c>
      <c r="G101" s="133" t="s">
        <v>35</v>
      </c>
      <c r="H101" s="133" t="s">
        <v>35</v>
      </c>
      <c r="I101" s="133" t="s">
        <v>35</v>
      </c>
      <c r="J101" s="133" t="s">
        <v>35</v>
      </c>
      <c r="K101" s="133" t="s">
        <v>35</v>
      </c>
      <c r="L101" s="133" t="s">
        <v>35</v>
      </c>
      <c r="M101" s="133" t="s">
        <v>35</v>
      </c>
      <c r="N101" s="133" t="s">
        <v>35</v>
      </c>
      <c r="O101" s="133" t="s">
        <v>35</v>
      </c>
      <c r="P101" s="133" t="s">
        <v>35</v>
      </c>
      <c r="Q101" s="133" t="s">
        <v>35</v>
      </c>
      <c r="R101" s="133" t="s">
        <v>35</v>
      </c>
      <c r="S101" s="133" t="s">
        <v>35</v>
      </c>
      <c r="T101" s="133" t="s">
        <v>35</v>
      </c>
      <c r="U101" s="133" t="s">
        <v>35</v>
      </c>
      <c r="V101" s="133" t="s">
        <v>35</v>
      </c>
    </row>
    <row r="102" spans="1:22" x14ac:dyDescent="0.25">
      <c r="A102" s="132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  <c r="F102" s="133" t="s">
        <v>35</v>
      </c>
      <c r="G102" s="133" t="s">
        <v>35</v>
      </c>
      <c r="H102" s="133" t="s">
        <v>35</v>
      </c>
      <c r="I102" s="133" t="s">
        <v>35</v>
      </c>
      <c r="J102" s="133" t="s">
        <v>35</v>
      </c>
      <c r="K102" s="133" t="s">
        <v>35</v>
      </c>
      <c r="L102" s="133" t="s">
        <v>35</v>
      </c>
      <c r="M102" s="133" t="s">
        <v>35</v>
      </c>
      <c r="N102" s="133" t="s">
        <v>35</v>
      </c>
      <c r="O102" s="133" t="s">
        <v>35</v>
      </c>
      <c r="P102" s="133" t="s">
        <v>35</v>
      </c>
      <c r="Q102" s="133" t="s">
        <v>35</v>
      </c>
      <c r="R102" s="133" t="s">
        <v>35</v>
      </c>
      <c r="S102" s="133" t="s">
        <v>35</v>
      </c>
      <c r="T102" s="133" t="s">
        <v>35</v>
      </c>
      <c r="U102" s="133" t="s">
        <v>35</v>
      </c>
      <c r="V102" s="133" t="s">
        <v>35</v>
      </c>
    </row>
    <row r="103" spans="1:22" x14ac:dyDescent="0.25">
      <c r="A103" s="132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  <c r="F103" s="133" t="s">
        <v>35</v>
      </c>
      <c r="G103" s="133" t="s">
        <v>35</v>
      </c>
      <c r="H103" s="133" t="s">
        <v>35</v>
      </c>
      <c r="I103" s="133" t="s">
        <v>35</v>
      </c>
      <c r="J103" s="133" t="s">
        <v>35</v>
      </c>
      <c r="K103" s="133" t="s">
        <v>35</v>
      </c>
      <c r="L103" s="133" t="s">
        <v>35</v>
      </c>
      <c r="M103" s="133" t="s">
        <v>35</v>
      </c>
      <c r="N103" s="133" t="s">
        <v>35</v>
      </c>
      <c r="O103" s="133" t="s">
        <v>35</v>
      </c>
      <c r="P103" s="133" t="s">
        <v>35</v>
      </c>
      <c r="Q103" s="133" t="s">
        <v>35</v>
      </c>
      <c r="R103" s="133" t="s">
        <v>35</v>
      </c>
      <c r="S103" s="133" t="s">
        <v>35</v>
      </c>
      <c r="T103" s="133" t="s">
        <v>35</v>
      </c>
      <c r="U103" s="133" t="s">
        <v>35</v>
      </c>
      <c r="V103" s="133" t="s">
        <v>35</v>
      </c>
    </row>
  </sheetData>
  <mergeCells count="15"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B1:E1"/>
    <mergeCell ref="F1:I1"/>
    <mergeCell ref="J1:M1"/>
    <mergeCell ref="N1:Q1"/>
    <mergeCell ref="R1:U1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/>
  </sheetViews>
  <sheetFormatPr defaultRowHeight="15" x14ac:dyDescent="0.25"/>
  <cols>
    <col min="1" max="1" width="11.42578125"/>
    <col min="2" max="4" width="14.140625"/>
    <col min="5" max="5" width="18"/>
    <col min="6" max="6" width="19"/>
    <col min="7" max="256" width="16.28515625"/>
    <col min="257" max="1025" width="11.5703125"/>
  </cols>
  <sheetData>
    <row r="1" spans="1:6" ht="12.75" customHeight="1" x14ac:dyDescent="0.25">
      <c r="A1" s="301" t="s">
        <v>1658</v>
      </c>
      <c r="B1" s="301"/>
      <c r="C1" s="301"/>
      <c r="D1" s="301"/>
      <c r="E1" s="301"/>
      <c r="F1" s="301"/>
    </row>
    <row r="2" spans="1:6" ht="24" customHeight="1" x14ac:dyDescent="0.25">
      <c r="A2" s="190" t="s">
        <v>1659</v>
      </c>
      <c r="B2" s="190" t="s">
        <v>1660</v>
      </c>
      <c r="C2" s="190" t="s">
        <v>1661</v>
      </c>
      <c r="D2" s="190" t="s">
        <v>1662</v>
      </c>
      <c r="E2" s="190" t="s">
        <v>1663</v>
      </c>
      <c r="F2" s="190" t="s">
        <v>1664</v>
      </c>
    </row>
    <row r="3" spans="1:6" ht="55.5" customHeight="1" x14ac:dyDescent="0.25">
      <c r="A3" s="191" t="s">
        <v>1665</v>
      </c>
      <c r="B3" s="192" t="s">
        <v>1666</v>
      </c>
      <c r="C3" s="192" t="s">
        <v>1667</v>
      </c>
      <c r="D3" s="192" t="s">
        <v>1668</v>
      </c>
      <c r="E3" s="192" t="s">
        <v>1669</v>
      </c>
      <c r="F3" s="192" t="s">
        <v>1669</v>
      </c>
    </row>
    <row r="4" spans="1:6" ht="65.25" customHeight="1" x14ac:dyDescent="0.25">
      <c r="A4" s="193" t="s">
        <v>1670</v>
      </c>
      <c r="B4" s="194" t="s">
        <v>1666</v>
      </c>
      <c r="C4" s="194" t="s">
        <v>1671</v>
      </c>
      <c r="D4" s="194" t="s">
        <v>1671</v>
      </c>
      <c r="E4" s="194" t="s">
        <v>1669</v>
      </c>
      <c r="F4" s="194" t="s">
        <v>1672</v>
      </c>
    </row>
    <row r="5" spans="1:6" ht="65.25" customHeight="1" x14ac:dyDescent="0.25">
      <c r="A5" s="191" t="s">
        <v>1673</v>
      </c>
      <c r="B5" s="192" t="s">
        <v>1671</v>
      </c>
      <c r="C5" s="192" t="s">
        <v>1671</v>
      </c>
      <c r="D5" s="192" t="s">
        <v>1674</v>
      </c>
      <c r="E5" s="192" t="s">
        <v>1672</v>
      </c>
      <c r="F5" s="192" t="s">
        <v>1672</v>
      </c>
    </row>
    <row r="6" spans="1:6" ht="76.5" customHeight="1" x14ac:dyDescent="0.25">
      <c r="A6" s="193" t="s">
        <v>1675</v>
      </c>
      <c r="B6" s="194" t="s">
        <v>1671</v>
      </c>
      <c r="C6" s="194" t="s">
        <v>1674</v>
      </c>
      <c r="D6" s="194" t="s">
        <v>1674</v>
      </c>
      <c r="E6" s="194" t="s">
        <v>1676</v>
      </c>
      <c r="F6" s="194" t="s">
        <v>1676</v>
      </c>
    </row>
    <row r="7" spans="1:6" ht="85.5" customHeight="1" x14ac:dyDescent="0.25">
      <c r="A7" s="191" t="s">
        <v>1677</v>
      </c>
      <c r="B7" s="192" t="s">
        <v>1678</v>
      </c>
      <c r="C7" s="192" t="s">
        <v>1679</v>
      </c>
      <c r="D7" s="192" t="s">
        <v>1679</v>
      </c>
      <c r="E7" s="192" t="s">
        <v>1676</v>
      </c>
      <c r="F7" s="192" t="s">
        <v>1680</v>
      </c>
    </row>
    <row r="8" spans="1:6" ht="87" customHeight="1" x14ac:dyDescent="0.25">
      <c r="A8" s="193" t="s">
        <v>1681</v>
      </c>
      <c r="B8" s="194" t="s">
        <v>1682</v>
      </c>
      <c r="C8" s="194" t="s">
        <v>1682</v>
      </c>
      <c r="D8" s="194" t="s">
        <v>1682</v>
      </c>
      <c r="E8" s="194" t="s">
        <v>1680</v>
      </c>
      <c r="F8" s="194" t="s">
        <v>1680</v>
      </c>
    </row>
    <row r="9" spans="1:6" ht="94.5" customHeight="1" x14ac:dyDescent="0.25">
      <c r="A9" s="191" t="s">
        <v>1683</v>
      </c>
      <c r="B9" s="192" t="s">
        <v>1684</v>
      </c>
      <c r="C9" s="192" t="s">
        <v>1684</v>
      </c>
      <c r="D9" s="192" t="s">
        <v>1684</v>
      </c>
      <c r="E9" s="192" t="s">
        <v>1685</v>
      </c>
      <c r="F9" s="192" t="s">
        <v>1685</v>
      </c>
    </row>
    <row r="10" spans="1:6" ht="97.5" customHeight="1" x14ac:dyDescent="0.25">
      <c r="A10" s="193" t="s">
        <v>1686</v>
      </c>
      <c r="B10" s="194" t="s">
        <v>1687</v>
      </c>
      <c r="C10" s="194" t="s">
        <v>1688</v>
      </c>
      <c r="D10" s="194" t="s">
        <v>1688</v>
      </c>
      <c r="E10" s="194" t="s">
        <v>1689</v>
      </c>
      <c r="F10" s="194" t="s">
        <v>1689</v>
      </c>
    </row>
    <row r="11" spans="1:6" ht="12.75" customHeight="1" x14ac:dyDescent="0.25"/>
    <row r="12" spans="1:6" ht="12.75" customHeight="1" x14ac:dyDescent="0.25"/>
    <row r="13" spans="1:6" ht="12.75" customHeight="1" x14ac:dyDescent="0.25"/>
    <row r="14" spans="1:6" ht="12.75" customHeight="1" x14ac:dyDescent="0.25"/>
    <row r="15" spans="1:6" ht="12.75" customHeight="1" x14ac:dyDescent="0.25"/>
    <row r="16" spans="1: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</sheetData>
  <mergeCells count="1">
    <mergeCell ref="A1:F1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7"/>
  <sheetViews>
    <sheetView topLeftCell="A111" zoomScaleNormal="100" workbookViewId="0">
      <selection activeCell="A123" sqref="A123"/>
    </sheetView>
  </sheetViews>
  <sheetFormatPr defaultRowHeight="15" x14ac:dyDescent="0.25"/>
  <cols>
    <col min="1" max="1" width="28.140625"/>
    <col min="2" max="2" width="56"/>
    <col min="3" max="6" width="8.28515625"/>
    <col min="7" max="256" width="16.28515625"/>
    <col min="257" max="1025" width="11.5703125"/>
  </cols>
  <sheetData>
    <row r="1" spans="1:2" x14ac:dyDescent="0.25">
      <c r="A1" s="112" t="s">
        <v>107</v>
      </c>
      <c r="B1" s="112" t="s">
        <v>108</v>
      </c>
    </row>
    <row r="2" spans="1:2" x14ac:dyDescent="0.25">
      <c r="A2" s="113" t="s">
        <v>109</v>
      </c>
      <c r="B2" s="113" t="s">
        <v>110</v>
      </c>
    </row>
    <row r="3" spans="1:2" x14ac:dyDescent="0.25">
      <c r="A3" s="113" t="s">
        <v>111</v>
      </c>
      <c r="B3" s="113" t="s">
        <v>110</v>
      </c>
    </row>
    <row r="4" spans="1:2" x14ac:dyDescent="0.25">
      <c r="A4" s="113" t="s">
        <v>112</v>
      </c>
      <c r="B4" s="113" t="s">
        <v>110</v>
      </c>
    </row>
    <row r="5" spans="1:2" x14ac:dyDescent="0.25">
      <c r="A5" s="113" t="s">
        <v>113</v>
      </c>
      <c r="B5" s="113" t="s">
        <v>114</v>
      </c>
    </row>
    <row r="6" spans="1:2" x14ac:dyDescent="0.25">
      <c r="A6" s="113" t="s">
        <v>115</v>
      </c>
      <c r="B6" s="113" t="s">
        <v>116</v>
      </c>
    </row>
    <row r="7" spans="1:2" x14ac:dyDescent="0.25">
      <c r="A7" s="113" t="s">
        <v>117</v>
      </c>
      <c r="B7" s="113" t="s">
        <v>118</v>
      </c>
    </row>
    <row r="8" spans="1:2" x14ac:dyDescent="0.25">
      <c r="A8" s="113" t="s">
        <v>119</v>
      </c>
      <c r="B8" s="113" t="s">
        <v>120</v>
      </c>
    </row>
    <row r="9" spans="1:2" x14ac:dyDescent="0.25">
      <c r="A9" s="113" t="s">
        <v>121</v>
      </c>
      <c r="B9" s="113" t="s">
        <v>122</v>
      </c>
    </row>
    <row r="10" spans="1:2" x14ac:dyDescent="0.25">
      <c r="A10" s="113" t="s">
        <v>123</v>
      </c>
      <c r="B10" s="113" t="s">
        <v>122</v>
      </c>
    </row>
    <row r="11" spans="1:2" x14ac:dyDescent="0.25">
      <c r="A11" s="113" t="s">
        <v>124</v>
      </c>
      <c r="B11" s="113" t="s">
        <v>122</v>
      </c>
    </row>
    <row r="12" spans="1:2" x14ac:dyDescent="0.25">
      <c r="A12" s="113" t="s">
        <v>125</v>
      </c>
      <c r="B12" s="113" t="s">
        <v>122</v>
      </c>
    </row>
    <row r="13" spans="1:2" x14ac:dyDescent="0.25">
      <c r="A13" s="113" t="s">
        <v>126</v>
      </c>
      <c r="B13" s="113" t="s">
        <v>127</v>
      </c>
    </row>
    <row r="14" spans="1:2" x14ac:dyDescent="0.25">
      <c r="A14" s="113" t="s">
        <v>128</v>
      </c>
      <c r="B14" s="113" t="s">
        <v>129</v>
      </c>
    </row>
    <row r="15" spans="1:2" x14ac:dyDescent="0.25">
      <c r="A15" s="113" t="s">
        <v>130</v>
      </c>
      <c r="B15" s="113" t="s">
        <v>131</v>
      </c>
    </row>
    <row r="16" spans="1:2" x14ac:dyDescent="0.25">
      <c r="A16" s="113" t="s">
        <v>132</v>
      </c>
      <c r="B16" s="113" t="s">
        <v>133</v>
      </c>
    </row>
    <row r="17" spans="1:2" x14ac:dyDescent="0.25">
      <c r="A17" s="113" t="s">
        <v>134</v>
      </c>
      <c r="B17" s="113" t="s">
        <v>118</v>
      </c>
    </row>
    <row r="18" spans="1:2" x14ac:dyDescent="0.25">
      <c r="A18" s="113" t="s">
        <v>135</v>
      </c>
      <c r="B18" s="113" t="s">
        <v>118</v>
      </c>
    </row>
    <row r="19" spans="1:2" x14ac:dyDescent="0.25">
      <c r="A19" s="113" t="s">
        <v>136</v>
      </c>
      <c r="B19" s="113" t="s">
        <v>118</v>
      </c>
    </row>
    <row r="20" spans="1:2" x14ac:dyDescent="0.25">
      <c r="A20" s="113" t="s">
        <v>137</v>
      </c>
      <c r="B20" s="113" t="s">
        <v>138</v>
      </c>
    </row>
    <row r="21" spans="1:2" x14ac:dyDescent="0.25">
      <c r="A21" s="113" t="s">
        <v>139</v>
      </c>
      <c r="B21" s="113" t="s">
        <v>140</v>
      </c>
    </row>
    <row r="22" spans="1:2" x14ac:dyDescent="0.25">
      <c r="A22" s="113" t="s">
        <v>141</v>
      </c>
      <c r="B22" s="113" t="s">
        <v>142</v>
      </c>
    </row>
    <row r="23" spans="1:2" x14ac:dyDescent="0.25">
      <c r="A23" s="113" t="s">
        <v>143</v>
      </c>
      <c r="B23" s="113" t="s">
        <v>140</v>
      </c>
    </row>
    <row r="24" spans="1:2" x14ac:dyDescent="0.25">
      <c r="A24" s="113" t="s">
        <v>144</v>
      </c>
      <c r="B24" s="113" t="s">
        <v>120</v>
      </c>
    </row>
    <row r="25" spans="1:2" x14ac:dyDescent="0.25">
      <c r="A25" s="113" t="s">
        <v>145</v>
      </c>
      <c r="B25" s="113" t="s">
        <v>120</v>
      </c>
    </row>
    <row r="26" spans="1:2" x14ac:dyDescent="0.25">
      <c r="A26" s="113" t="s">
        <v>146</v>
      </c>
      <c r="B26" s="113" t="s">
        <v>140</v>
      </c>
    </row>
    <row r="27" spans="1:2" x14ac:dyDescent="0.25">
      <c r="A27" s="113" t="s">
        <v>147</v>
      </c>
      <c r="B27" s="113" t="s">
        <v>148</v>
      </c>
    </row>
    <row r="28" spans="1:2" x14ac:dyDescent="0.25">
      <c r="A28" s="113" t="s">
        <v>149</v>
      </c>
      <c r="B28" s="113" t="s">
        <v>142</v>
      </c>
    </row>
    <row r="29" spans="1:2" x14ac:dyDescent="0.25">
      <c r="A29" s="113" t="s">
        <v>150</v>
      </c>
      <c r="B29" s="113" t="s">
        <v>142</v>
      </c>
    </row>
    <row r="30" spans="1:2" x14ac:dyDescent="0.25">
      <c r="A30" s="113" t="s">
        <v>151</v>
      </c>
      <c r="B30" s="113" t="s">
        <v>142</v>
      </c>
    </row>
    <row r="31" spans="1:2" x14ac:dyDescent="0.25">
      <c r="A31" s="113" t="s">
        <v>152</v>
      </c>
      <c r="B31" s="113" t="s">
        <v>142</v>
      </c>
    </row>
    <row r="32" spans="1:2" x14ac:dyDescent="0.25">
      <c r="A32" s="113" t="s">
        <v>153</v>
      </c>
      <c r="B32" s="113" t="s">
        <v>142</v>
      </c>
    </row>
    <row r="33" spans="1:2" x14ac:dyDescent="0.25">
      <c r="A33" s="113" t="s">
        <v>154</v>
      </c>
      <c r="B33" s="113" t="s">
        <v>142</v>
      </c>
    </row>
    <row r="34" spans="1:2" x14ac:dyDescent="0.25">
      <c r="A34" s="113" t="s">
        <v>155</v>
      </c>
      <c r="B34" s="113" t="s">
        <v>120</v>
      </c>
    </row>
    <row r="35" spans="1:2" x14ac:dyDescent="0.25">
      <c r="A35" s="113" t="s">
        <v>156</v>
      </c>
      <c r="B35" s="113" t="s">
        <v>122</v>
      </c>
    </row>
    <row r="36" spans="1:2" x14ac:dyDescent="0.25">
      <c r="A36" s="113" t="s">
        <v>157</v>
      </c>
      <c r="B36" s="113" t="s">
        <v>158</v>
      </c>
    </row>
    <row r="37" spans="1:2" x14ac:dyDescent="0.25">
      <c r="A37" s="113" t="s">
        <v>159</v>
      </c>
      <c r="B37" s="113" t="s">
        <v>140</v>
      </c>
    </row>
    <row r="38" spans="1:2" x14ac:dyDescent="0.25">
      <c r="A38" s="113" t="s">
        <v>160</v>
      </c>
      <c r="B38" s="113" t="s">
        <v>161</v>
      </c>
    </row>
    <row r="39" spans="1:2" x14ac:dyDescent="0.25">
      <c r="A39" s="113" t="s">
        <v>162</v>
      </c>
      <c r="B39" s="113" t="s">
        <v>122</v>
      </c>
    </row>
    <row r="40" spans="1:2" x14ac:dyDescent="0.25">
      <c r="A40" s="113" t="s">
        <v>163</v>
      </c>
      <c r="B40" s="113" t="s">
        <v>164</v>
      </c>
    </row>
    <row r="41" spans="1:2" x14ac:dyDescent="0.25">
      <c r="A41" s="113" t="s">
        <v>165</v>
      </c>
      <c r="B41" s="113" t="s">
        <v>140</v>
      </c>
    </row>
    <row r="42" spans="1:2" x14ac:dyDescent="0.25">
      <c r="A42" s="113" t="s">
        <v>166</v>
      </c>
      <c r="B42" s="113" t="s">
        <v>120</v>
      </c>
    </row>
    <row r="43" spans="1:2" x14ac:dyDescent="0.25">
      <c r="A43" s="113" t="s">
        <v>167</v>
      </c>
      <c r="B43" s="113" t="s">
        <v>168</v>
      </c>
    </row>
    <row r="44" spans="1:2" x14ac:dyDescent="0.25">
      <c r="A44" s="113" t="s">
        <v>169</v>
      </c>
      <c r="B44" s="113" t="s">
        <v>170</v>
      </c>
    </row>
    <row r="45" spans="1:2" x14ac:dyDescent="0.25">
      <c r="A45" s="113" t="s">
        <v>171</v>
      </c>
      <c r="B45" s="113" t="s">
        <v>118</v>
      </c>
    </row>
    <row r="46" spans="1:2" x14ac:dyDescent="0.25">
      <c r="A46" s="113" t="s">
        <v>172</v>
      </c>
      <c r="B46" s="113" t="s">
        <v>110</v>
      </c>
    </row>
    <row r="47" spans="1:2" x14ac:dyDescent="0.25">
      <c r="A47" s="113" t="s">
        <v>173</v>
      </c>
      <c r="B47" s="113" t="s">
        <v>129</v>
      </c>
    </row>
    <row r="48" spans="1:2" x14ac:dyDescent="0.25">
      <c r="A48" s="113" t="s">
        <v>174</v>
      </c>
      <c r="B48" s="113" t="s">
        <v>122</v>
      </c>
    </row>
    <row r="49" spans="1:2" x14ac:dyDescent="0.25">
      <c r="A49" s="113" t="s">
        <v>175</v>
      </c>
      <c r="B49" s="113" t="s">
        <v>120</v>
      </c>
    </row>
    <row r="50" spans="1:2" x14ac:dyDescent="0.25">
      <c r="A50" s="113" t="s">
        <v>176</v>
      </c>
      <c r="B50" s="113" t="s">
        <v>177</v>
      </c>
    </row>
    <row r="51" spans="1:2" x14ac:dyDescent="0.25">
      <c r="A51" s="113" t="s">
        <v>178</v>
      </c>
      <c r="B51" s="113" t="s">
        <v>122</v>
      </c>
    </row>
    <row r="52" spans="1:2" x14ac:dyDescent="0.25">
      <c r="A52" s="113" t="s">
        <v>179</v>
      </c>
      <c r="B52" s="113" t="s">
        <v>127</v>
      </c>
    </row>
    <row r="53" spans="1:2" x14ac:dyDescent="0.25">
      <c r="A53" s="113" t="s">
        <v>180</v>
      </c>
      <c r="B53" s="113" t="s">
        <v>138</v>
      </c>
    </row>
    <row r="54" spans="1:2" x14ac:dyDescent="0.25">
      <c r="A54" s="113" t="s">
        <v>181</v>
      </c>
      <c r="B54" s="113" t="s">
        <v>168</v>
      </c>
    </row>
    <row r="55" spans="1:2" x14ac:dyDescent="0.25">
      <c r="A55" s="113" t="s">
        <v>182</v>
      </c>
      <c r="B55" s="113" t="s">
        <v>183</v>
      </c>
    </row>
    <row r="56" spans="1:2" x14ac:dyDescent="0.25">
      <c r="A56" s="113" t="s">
        <v>184</v>
      </c>
      <c r="B56" s="113" t="s">
        <v>127</v>
      </c>
    </row>
    <row r="57" spans="1:2" x14ac:dyDescent="0.25">
      <c r="A57" s="113" t="s">
        <v>185</v>
      </c>
      <c r="B57" s="113" t="s">
        <v>140</v>
      </c>
    </row>
    <row r="58" spans="1:2" x14ac:dyDescent="0.25">
      <c r="A58" s="113" t="s">
        <v>186</v>
      </c>
      <c r="B58" s="113" t="s">
        <v>140</v>
      </c>
    </row>
    <row r="59" spans="1:2" x14ac:dyDescent="0.25">
      <c r="A59" s="113" t="s">
        <v>187</v>
      </c>
      <c r="B59" s="113" t="s">
        <v>140</v>
      </c>
    </row>
    <row r="60" spans="1:2" x14ac:dyDescent="0.25">
      <c r="A60" s="113" t="s">
        <v>188</v>
      </c>
      <c r="B60" s="113" t="s">
        <v>189</v>
      </c>
    </row>
    <row r="61" spans="1:2" x14ac:dyDescent="0.25">
      <c r="A61" s="113" t="s">
        <v>190</v>
      </c>
      <c r="B61" s="113" t="s">
        <v>118</v>
      </c>
    </row>
    <row r="62" spans="1:2" x14ac:dyDescent="0.25">
      <c r="A62" s="113" t="s">
        <v>191</v>
      </c>
      <c r="B62" s="113" t="s">
        <v>170</v>
      </c>
    </row>
    <row r="63" spans="1:2" x14ac:dyDescent="0.25">
      <c r="A63" s="113" t="s">
        <v>192</v>
      </c>
      <c r="B63" s="113" t="s">
        <v>122</v>
      </c>
    </row>
    <row r="64" spans="1:2" x14ac:dyDescent="0.25">
      <c r="A64" s="113" t="s">
        <v>193</v>
      </c>
      <c r="B64" s="113" t="s">
        <v>110</v>
      </c>
    </row>
    <row r="65" spans="1:2" x14ac:dyDescent="0.25">
      <c r="A65" s="113" t="s">
        <v>194</v>
      </c>
      <c r="B65" s="113" t="s">
        <v>195</v>
      </c>
    </row>
    <row r="66" spans="1:2" x14ac:dyDescent="0.25">
      <c r="A66" s="113" t="s">
        <v>196</v>
      </c>
      <c r="B66" s="113" t="s">
        <v>197</v>
      </c>
    </row>
    <row r="67" spans="1:2" x14ac:dyDescent="0.25">
      <c r="A67" s="113" t="s">
        <v>198</v>
      </c>
      <c r="B67" s="113" t="s">
        <v>140</v>
      </c>
    </row>
    <row r="68" spans="1:2" x14ac:dyDescent="0.25">
      <c r="A68" s="113" t="s">
        <v>199</v>
      </c>
      <c r="B68" s="113" t="s">
        <v>200</v>
      </c>
    </row>
    <row r="69" spans="1:2" x14ac:dyDescent="0.25">
      <c r="A69" s="113" t="s">
        <v>201</v>
      </c>
      <c r="B69" s="113" t="s">
        <v>140</v>
      </c>
    </row>
    <row r="70" spans="1:2" x14ac:dyDescent="0.25">
      <c r="A70" s="113" t="s">
        <v>202</v>
      </c>
      <c r="B70" s="113" t="s">
        <v>120</v>
      </c>
    </row>
    <row r="71" spans="1:2" x14ac:dyDescent="0.25">
      <c r="A71" s="113" t="s">
        <v>203</v>
      </c>
      <c r="B71" s="113" t="s">
        <v>122</v>
      </c>
    </row>
    <row r="72" spans="1:2" x14ac:dyDescent="0.25">
      <c r="A72" s="113" t="s">
        <v>204</v>
      </c>
      <c r="B72" s="113" t="s">
        <v>170</v>
      </c>
    </row>
    <row r="73" spans="1:2" x14ac:dyDescent="0.25">
      <c r="A73" s="113" t="s">
        <v>205</v>
      </c>
      <c r="B73" s="113" t="s">
        <v>110</v>
      </c>
    </row>
    <row r="74" spans="1:2" x14ac:dyDescent="0.25">
      <c r="A74" s="113" t="s">
        <v>206</v>
      </c>
      <c r="B74" s="113" t="s">
        <v>207</v>
      </c>
    </row>
    <row r="75" spans="1:2" x14ac:dyDescent="0.25">
      <c r="A75" s="113" t="s">
        <v>208</v>
      </c>
      <c r="B75" s="113" t="s">
        <v>209</v>
      </c>
    </row>
    <row r="76" spans="1:2" x14ac:dyDescent="0.25">
      <c r="A76" s="113" t="s">
        <v>210</v>
      </c>
      <c r="B76" s="113" t="s">
        <v>116</v>
      </c>
    </row>
    <row r="77" spans="1:2" x14ac:dyDescent="0.25">
      <c r="A77" s="113" t="s">
        <v>211</v>
      </c>
      <c r="B77" s="113" t="s">
        <v>110</v>
      </c>
    </row>
    <row r="78" spans="1:2" x14ac:dyDescent="0.25">
      <c r="A78" s="113" t="s">
        <v>212</v>
      </c>
      <c r="B78" s="113" t="s">
        <v>120</v>
      </c>
    </row>
    <row r="79" spans="1:2" x14ac:dyDescent="0.25">
      <c r="A79" s="113" t="s">
        <v>213</v>
      </c>
      <c r="B79" s="113" t="s">
        <v>214</v>
      </c>
    </row>
    <row r="80" spans="1:2" x14ac:dyDescent="0.25">
      <c r="A80" s="113" t="s">
        <v>215</v>
      </c>
      <c r="B80" s="113" t="s">
        <v>122</v>
      </c>
    </row>
    <row r="81" spans="1:2" x14ac:dyDescent="0.25">
      <c r="A81" s="113" t="s">
        <v>216</v>
      </c>
      <c r="B81" s="113" t="s">
        <v>118</v>
      </c>
    </row>
    <row r="82" spans="1:2" x14ac:dyDescent="0.25">
      <c r="A82" s="113" t="s">
        <v>217</v>
      </c>
      <c r="B82" s="113" t="s">
        <v>122</v>
      </c>
    </row>
    <row r="83" spans="1:2" x14ac:dyDescent="0.25">
      <c r="A83" s="113" t="s">
        <v>218</v>
      </c>
      <c r="B83" s="113" t="s">
        <v>140</v>
      </c>
    </row>
    <row r="84" spans="1:2" x14ac:dyDescent="0.25">
      <c r="A84" s="113" t="s">
        <v>219</v>
      </c>
      <c r="B84" s="113" t="s">
        <v>168</v>
      </c>
    </row>
    <row r="85" spans="1:2" x14ac:dyDescent="0.25">
      <c r="A85" s="113" t="s">
        <v>220</v>
      </c>
      <c r="B85" s="113" t="s">
        <v>140</v>
      </c>
    </row>
    <row r="86" spans="1:2" x14ac:dyDescent="0.25">
      <c r="A86" s="113" t="s">
        <v>221</v>
      </c>
      <c r="B86" s="113" t="s">
        <v>222</v>
      </c>
    </row>
    <row r="87" spans="1:2" x14ac:dyDescent="0.25">
      <c r="A87" s="113" t="s">
        <v>223</v>
      </c>
      <c r="B87" s="113" t="s">
        <v>222</v>
      </c>
    </row>
    <row r="88" spans="1:2" x14ac:dyDescent="0.25">
      <c r="A88" s="113" t="s">
        <v>224</v>
      </c>
      <c r="B88" s="113" t="s">
        <v>170</v>
      </c>
    </row>
    <row r="89" spans="1:2" x14ac:dyDescent="0.25">
      <c r="A89" s="113" t="s">
        <v>225</v>
      </c>
      <c r="B89" s="113" t="s">
        <v>120</v>
      </c>
    </row>
    <row r="90" spans="1:2" x14ac:dyDescent="0.25">
      <c r="A90" s="113" t="s">
        <v>226</v>
      </c>
      <c r="B90" s="113" t="s">
        <v>122</v>
      </c>
    </row>
    <row r="91" spans="1:2" x14ac:dyDescent="0.25">
      <c r="A91" s="113" t="s">
        <v>227</v>
      </c>
      <c r="B91" s="113" t="s">
        <v>129</v>
      </c>
    </row>
    <row r="92" spans="1:2" x14ac:dyDescent="0.25">
      <c r="A92" s="113" t="s">
        <v>228</v>
      </c>
      <c r="B92" s="113" t="s">
        <v>168</v>
      </c>
    </row>
    <row r="93" spans="1:2" x14ac:dyDescent="0.25">
      <c r="A93" s="113" t="s">
        <v>229</v>
      </c>
      <c r="B93" s="113" t="s">
        <v>127</v>
      </c>
    </row>
    <row r="94" spans="1:2" x14ac:dyDescent="0.25">
      <c r="A94" s="113" t="s">
        <v>230</v>
      </c>
      <c r="B94" s="113" t="s">
        <v>231</v>
      </c>
    </row>
    <row r="95" spans="1:2" x14ac:dyDescent="0.25">
      <c r="A95" s="113" t="s">
        <v>232</v>
      </c>
      <c r="B95" s="113" t="s">
        <v>168</v>
      </c>
    </row>
    <row r="96" spans="1:2" x14ac:dyDescent="0.25">
      <c r="A96" s="113" t="s">
        <v>233</v>
      </c>
      <c r="B96" s="113" t="s">
        <v>140</v>
      </c>
    </row>
    <row r="97" spans="1:2" x14ac:dyDescent="0.25">
      <c r="A97" s="113" t="s">
        <v>234</v>
      </c>
      <c r="B97" s="113" t="s">
        <v>235</v>
      </c>
    </row>
    <row r="98" spans="1:2" x14ac:dyDescent="0.25">
      <c r="A98" s="113" t="s">
        <v>236</v>
      </c>
      <c r="B98" s="113" t="s">
        <v>237</v>
      </c>
    </row>
    <row r="99" spans="1:2" x14ac:dyDescent="0.25">
      <c r="A99" s="113" t="s">
        <v>238</v>
      </c>
      <c r="B99" s="113" t="s">
        <v>122</v>
      </c>
    </row>
    <row r="100" spans="1:2" x14ac:dyDescent="0.25">
      <c r="A100" s="113" t="s">
        <v>239</v>
      </c>
      <c r="B100" s="113" t="s">
        <v>122</v>
      </c>
    </row>
    <row r="101" spans="1:2" x14ac:dyDescent="0.25">
      <c r="A101" s="113" t="s">
        <v>240</v>
      </c>
      <c r="B101" s="113" t="s">
        <v>241</v>
      </c>
    </row>
    <row r="102" spans="1:2" x14ac:dyDescent="0.25">
      <c r="A102" s="113" t="s">
        <v>242</v>
      </c>
      <c r="B102" s="113" t="s">
        <v>235</v>
      </c>
    </row>
    <row r="103" spans="1:2" x14ac:dyDescent="0.25">
      <c r="A103" s="113" t="s">
        <v>243</v>
      </c>
      <c r="B103" s="113" t="s">
        <v>244</v>
      </c>
    </row>
    <row r="104" spans="1:2" x14ac:dyDescent="0.25">
      <c r="A104" s="113" t="s">
        <v>245</v>
      </c>
      <c r="B104" s="113" t="s">
        <v>246</v>
      </c>
    </row>
    <row r="105" spans="1:2" x14ac:dyDescent="0.25">
      <c r="A105" s="113" t="s">
        <v>247</v>
      </c>
      <c r="B105" s="113" t="s">
        <v>168</v>
      </c>
    </row>
    <row r="106" spans="1:2" x14ac:dyDescent="0.25">
      <c r="A106" s="113" t="s">
        <v>248</v>
      </c>
      <c r="B106" s="113" t="s">
        <v>122</v>
      </c>
    </row>
    <row r="107" spans="1:2" x14ac:dyDescent="0.25">
      <c r="A107" s="113" t="s">
        <v>249</v>
      </c>
      <c r="B107" s="113" t="s">
        <v>140</v>
      </c>
    </row>
    <row r="108" spans="1:2" x14ac:dyDescent="0.25">
      <c r="A108" s="113" t="s">
        <v>250</v>
      </c>
      <c r="B108" s="113" t="s">
        <v>140</v>
      </c>
    </row>
    <row r="109" spans="1:2" x14ac:dyDescent="0.25">
      <c r="A109" s="113" t="s">
        <v>251</v>
      </c>
      <c r="B109" s="113" t="s">
        <v>140</v>
      </c>
    </row>
    <row r="110" spans="1:2" x14ac:dyDescent="0.25">
      <c r="A110" s="113" t="s">
        <v>252</v>
      </c>
      <c r="B110" s="113" t="s">
        <v>253</v>
      </c>
    </row>
    <row r="111" spans="1:2" x14ac:dyDescent="0.25">
      <c r="A111" s="113" t="s">
        <v>254</v>
      </c>
      <c r="B111" s="113" t="s">
        <v>255</v>
      </c>
    </row>
    <row r="112" spans="1:2" x14ac:dyDescent="0.25">
      <c r="A112" s="113" t="s">
        <v>256</v>
      </c>
      <c r="B112" s="113" t="s">
        <v>140</v>
      </c>
    </row>
    <row r="113" spans="1:2" x14ac:dyDescent="0.25">
      <c r="A113" s="113" t="s">
        <v>257</v>
      </c>
      <c r="B113" s="113" t="s">
        <v>120</v>
      </c>
    </row>
    <row r="114" spans="1:2" x14ac:dyDescent="0.25">
      <c r="A114" s="113" t="s">
        <v>258</v>
      </c>
      <c r="B114" s="113" t="s">
        <v>235</v>
      </c>
    </row>
    <row r="115" spans="1:2" x14ac:dyDescent="0.25">
      <c r="A115" s="113" t="s">
        <v>259</v>
      </c>
      <c r="B115" s="113" t="s">
        <v>170</v>
      </c>
    </row>
    <row r="116" spans="1:2" x14ac:dyDescent="0.25">
      <c r="A116" s="113" t="s">
        <v>260</v>
      </c>
      <c r="B116" s="113" t="s">
        <v>120</v>
      </c>
    </row>
    <row r="117" spans="1:2" x14ac:dyDescent="0.25">
      <c r="A117" s="113" t="s">
        <v>261</v>
      </c>
      <c r="B117" s="113" t="s">
        <v>142</v>
      </c>
    </row>
    <row r="118" spans="1:2" x14ac:dyDescent="0.25">
      <c r="A118" s="113" t="s">
        <v>262</v>
      </c>
      <c r="B118" s="113" t="s">
        <v>237</v>
      </c>
    </row>
    <row r="119" spans="1:2" x14ac:dyDescent="0.25">
      <c r="A119" s="113" t="s">
        <v>263</v>
      </c>
      <c r="B119" s="113" t="s">
        <v>122</v>
      </c>
    </row>
    <row r="120" spans="1:2" x14ac:dyDescent="0.25">
      <c r="A120" s="113" t="s">
        <v>264</v>
      </c>
      <c r="B120" s="113" t="s">
        <v>265</v>
      </c>
    </row>
    <row r="121" spans="1:2" x14ac:dyDescent="0.25">
      <c r="A121" s="113" t="s">
        <v>266</v>
      </c>
      <c r="B121" s="113" t="s">
        <v>122</v>
      </c>
    </row>
    <row r="122" spans="1:2" x14ac:dyDescent="0.25">
      <c r="A122" s="113" t="s">
        <v>267</v>
      </c>
      <c r="B122" s="113" t="s">
        <v>142</v>
      </c>
    </row>
    <row r="123" spans="1:2" x14ac:dyDescent="0.25">
      <c r="A123" s="113" t="s">
        <v>268</v>
      </c>
      <c r="B123" s="113" t="s">
        <v>189</v>
      </c>
    </row>
    <row r="124" spans="1:2" x14ac:dyDescent="0.25">
      <c r="A124" s="113" t="s">
        <v>269</v>
      </c>
      <c r="B124" s="113" t="s">
        <v>270</v>
      </c>
    </row>
    <row r="125" spans="1:2" x14ac:dyDescent="0.25">
      <c r="A125" s="113" t="s">
        <v>271</v>
      </c>
      <c r="B125" s="113" t="s">
        <v>270</v>
      </c>
    </row>
    <row r="126" spans="1:2" x14ac:dyDescent="0.25">
      <c r="A126" s="113" t="s">
        <v>272</v>
      </c>
      <c r="B126" s="113" t="s">
        <v>118</v>
      </c>
    </row>
    <row r="127" spans="1:2" x14ac:dyDescent="0.25">
      <c r="A127" s="113" t="s">
        <v>273</v>
      </c>
      <c r="B127" s="113" t="s">
        <v>118</v>
      </c>
    </row>
    <row r="128" spans="1:2" x14ac:dyDescent="0.25">
      <c r="A128" s="113" t="s">
        <v>274</v>
      </c>
      <c r="B128" s="113" t="s">
        <v>255</v>
      </c>
    </row>
    <row r="129" spans="1:2" x14ac:dyDescent="0.25">
      <c r="A129" s="113" t="s">
        <v>275</v>
      </c>
      <c r="B129" s="113" t="s">
        <v>138</v>
      </c>
    </row>
    <row r="130" spans="1:2" x14ac:dyDescent="0.25">
      <c r="A130" s="113" t="s">
        <v>276</v>
      </c>
      <c r="B130" s="113" t="s">
        <v>265</v>
      </c>
    </row>
    <row r="131" spans="1:2" x14ac:dyDescent="0.25">
      <c r="A131" s="113" t="s">
        <v>277</v>
      </c>
      <c r="B131" s="113" t="s">
        <v>265</v>
      </c>
    </row>
    <row r="132" spans="1:2" x14ac:dyDescent="0.25">
      <c r="A132" s="113" t="s">
        <v>278</v>
      </c>
      <c r="B132" s="113" t="s">
        <v>195</v>
      </c>
    </row>
    <row r="133" spans="1:2" x14ac:dyDescent="0.25">
      <c r="A133" s="113" t="s">
        <v>279</v>
      </c>
      <c r="B133" s="113" t="s">
        <v>140</v>
      </c>
    </row>
    <row r="134" spans="1:2" x14ac:dyDescent="0.25">
      <c r="A134" s="113" t="s">
        <v>280</v>
      </c>
      <c r="B134" s="113" t="s">
        <v>140</v>
      </c>
    </row>
    <row r="135" spans="1:2" x14ac:dyDescent="0.25">
      <c r="A135" s="113" t="s">
        <v>281</v>
      </c>
      <c r="B135" s="113" t="s">
        <v>189</v>
      </c>
    </row>
    <row r="136" spans="1:2" x14ac:dyDescent="0.25">
      <c r="A136" s="113" t="s">
        <v>282</v>
      </c>
      <c r="B136" s="113" t="s">
        <v>140</v>
      </c>
    </row>
    <row r="137" spans="1:2" x14ac:dyDescent="0.25">
      <c r="A137" s="113" t="s">
        <v>283</v>
      </c>
      <c r="B137" s="113" t="s">
        <v>140</v>
      </c>
    </row>
    <row r="138" spans="1:2" x14ac:dyDescent="0.25">
      <c r="A138" s="113" t="s">
        <v>284</v>
      </c>
      <c r="B138" s="113" t="s">
        <v>122</v>
      </c>
    </row>
    <row r="139" spans="1:2" x14ac:dyDescent="0.25">
      <c r="A139" s="113" t="s">
        <v>285</v>
      </c>
      <c r="B139" s="113" t="s">
        <v>122</v>
      </c>
    </row>
    <row r="140" spans="1:2" x14ac:dyDescent="0.25">
      <c r="A140" s="113" t="s">
        <v>286</v>
      </c>
      <c r="B140" s="113" t="s">
        <v>122</v>
      </c>
    </row>
    <row r="141" spans="1:2" x14ac:dyDescent="0.25">
      <c r="A141" s="113" t="s">
        <v>287</v>
      </c>
      <c r="B141" s="113" t="s">
        <v>288</v>
      </c>
    </row>
    <row r="142" spans="1:2" x14ac:dyDescent="0.25">
      <c r="A142" s="113" t="s">
        <v>289</v>
      </c>
      <c r="B142" s="113" t="s">
        <v>288</v>
      </c>
    </row>
    <row r="143" spans="1:2" x14ac:dyDescent="0.25">
      <c r="A143" s="113" t="s">
        <v>290</v>
      </c>
      <c r="B143" s="113" t="s">
        <v>170</v>
      </c>
    </row>
    <row r="144" spans="1:2" x14ac:dyDescent="0.25">
      <c r="A144" s="113" t="s">
        <v>291</v>
      </c>
      <c r="B144" s="113" t="s">
        <v>235</v>
      </c>
    </row>
    <row r="145" spans="1:2" x14ac:dyDescent="0.25">
      <c r="A145" s="113" t="s">
        <v>292</v>
      </c>
      <c r="B145" s="113" t="s">
        <v>140</v>
      </c>
    </row>
    <row r="146" spans="1:2" x14ac:dyDescent="0.25">
      <c r="A146" s="113" t="s">
        <v>293</v>
      </c>
      <c r="B146" s="113" t="s">
        <v>294</v>
      </c>
    </row>
    <row r="147" spans="1:2" x14ac:dyDescent="0.25">
      <c r="A147" s="113" t="s">
        <v>295</v>
      </c>
      <c r="B147" s="113" t="s">
        <v>140</v>
      </c>
    </row>
    <row r="148" spans="1:2" x14ac:dyDescent="0.25">
      <c r="A148" s="113" t="s">
        <v>296</v>
      </c>
      <c r="B148" s="113" t="s">
        <v>138</v>
      </c>
    </row>
    <row r="149" spans="1:2" x14ac:dyDescent="0.25">
      <c r="A149" s="113" t="s">
        <v>297</v>
      </c>
      <c r="B149" s="113" t="s">
        <v>122</v>
      </c>
    </row>
    <row r="150" spans="1:2" x14ac:dyDescent="0.25">
      <c r="A150" s="113" t="s">
        <v>298</v>
      </c>
      <c r="B150" s="113" t="s">
        <v>140</v>
      </c>
    </row>
    <row r="151" spans="1:2" x14ac:dyDescent="0.25">
      <c r="A151" s="113" t="s">
        <v>299</v>
      </c>
      <c r="B151" s="113" t="s">
        <v>129</v>
      </c>
    </row>
    <row r="152" spans="1:2" x14ac:dyDescent="0.25">
      <c r="A152" s="113" t="s">
        <v>300</v>
      </c>
      <c r="B152" s="113" t="s">
        <v>129</v>
      </c>
    </row>
    <row r="153" spans="1:2" x14ac:dyDescent="0.25">
      <c r="A153" s="113" t="s">
        <v>301</v>
      </c>
      <c r="B153" s="113" t="s">
        <v>129</v>
      </c>
    </row>
    <row r="154" spans="1:2" x14ac:dyDescent="0.25">
      <c r="A154" s="113" t="s">
        <v>302</v>
      </c>
      <c r="B154" s="113" t="s">
        <v>303</v>
      </c>
    </row>
    <row r="155" spans="1:2" x14ac:dyDescent="0.25">
      <c r="A155" s="113" t="s">
        <v>304</v>
      </c>
      <c r="B155" s="113" t="s">
        <v>209</v>
      </c>
    </row>
    <row r="156" spans="1:2" x14ac:dyDescent="0.25">
      <c r="A156" s="113" t="s">
        <v>305</v>
      </c>
      <c r="B156" s="113" t="s">
        <v>127</v>
      </c>
    </row>
    <row r="157" spans="1:2" x14ac:dyDescent="0.25">
      <c r="A157" s="113" t="s">
        <v>306</v>
      </c>
      <c r="B157" s="113" t="s">
        <v>140</v>
      </c>
    </row>
    <row r="158" spans="1:2" x14ac:dyDescent="0.25">
      <c r="A158" s="113" t="s">
        <v>307</v>
      </c>
      <c r="B158" s="113" t="s">
        <v>116</v>
      </c>
    </row>
    <row r="159" spans="1:2" x14ac:dyDescent="0.25">
      <c r="A159" s="113" t="s">
        <v>308</v>
      </c>
      <c r="B159" s="113" t="s">
        <v>142</v>
      </c>
    </row>
    <row r="160" spans="1:2" x14ac:dyDescent="0.25">
      <c r="A160" s="113" t="s">
        <v>309</v>
      </c>
      <c r="B160" s="113" t="s">
        <v>118</v>
      </c>
    </row>
    <row r="161" spans="1:2" x14ac:dyDescent="0.25">
      <c r="A161" s="113" t="s">
        <v>310</v>
      </c>
      <c r="B161" s="113" t="s">
        <v>237</v>
      </c>
    </row>
    <row r="162" spans="1:2" x14ac:dyDescent="0.25">
      <c r="A162" s="113" t="s">
        <v>311</v>
      </c>
      <c r="B162" s="113" t="s">
        <v>110</v>
      </c>
    </row>
    <row r="163" spans="1:2" x14ac:dyDescent="0.25">
      <c r="A163" s="113" t="s">
        <v>312</v>
      </c>
      <c r="B163" s="113" t="s">
        <v>164</v>
      </c>
    </row>
    <row r="164" spans="1:2" x14ac:dyDescent="0.25">
      <c r="A164" s="113" t="s">
        <v>313</v>
      </c>
      <c r="B164" s="113" t="s">
        <v>140</v>
      </c>
    </row>
    <row r="165" spans="1:2" x14ac:dyDescent="0.25">
      <c r="A165" s="113" t="s">
        <v>314</v>
      </c>
      <c r="B165" s="113" t="s">
        <v>315</v>
      </c>
    </row>
    <row r="166" spans="1:2" x14ac:dyDescent="0.25">
      <c r="A166" s="113" t="s">
        <v>316</v>
      </c>
      <c r="B166" s="113" t="s">
        <v>127</v>
      </c>
    </row>
    <row r="167" spans="1:2" x14ac:dyDescent="0.25">
      <c r="A167" s="113" t="s">
        <v>317</v>
      </c>
      <c r="B167" s="113" t="s">
        <v>318</v>
      </c>
    </row>
    <row r="168" spans="1:2" x14ac:dyDescent="0.25">
      <c r="A168" s="113" t="s">
        <v>319</v>
      </c>
      <c r="B168" s="113" t="s">
        <v>116</v>
      </c>
    </row>
    <row r="169" spans="1:2" x14ac:dyDescent="0.25">
      <c r="A169" s="113" t="s">
        <v>320</v>
      </c>
      <c r="B169" s="113" t="s">
        <v>244</v>
      </c>
    </row>
    <row r="170" spans="1:2" x14ac:dyDescent="0.25">
      <c r="A170" s="113" t="s">
        <v>321</v>
      </c>
      <c r="B170" s="113" t="s">
        <v>322</v>
      </c>
    </row>
    <row r="171" spans="1:2" x14ac:dyDescent="0.25">
      <c r="A171" s="113" t="s">
        <v>323</v>
      </c>
      <c r="B171" s="113" t="s">
        <v>118</v>
      </c>
    </row>
    <row r="172" spans="1:2" x14ac:dyDescent="0.25">
      <c r="A172" s="113" t="s">
        <v>324</v>
      </c>
      <c r="B172" s="113" t="s">
        <v>120</v>
      </c>
    </row>
    <row r="173" spans="1:2" x14ac:dyDescent="0.25">
      <c r="A173" s="113" t="s">
        <v>325</v>
      </c>
      <c r="B173" s="113" t="s">
        <v>110</v>
      </c>
    </row>
    <row r="174" spans="1:2" x14ac:dyDescent="0.25">
      <c r="A174" s="113" t="s">
        <v>326</v>
      </c>
      <c r="B174" s="113" t="s">
        <v>110</v>
      </c>
    </row>
    <row r="175" spans="1:2" x14ac:dyDescent="0.25">
      <c r="A175" s="113" t="s">
        <v>327</v>
      </c>
      <c r="B175" s="113" t="s">
        <v>235</v>
      </c>
    </row>
    <row r="176" spans="1:2" x14ac:dyDescent="0.25">
      <c r="A176" s="113" t="s">
        <v>328</v>
      </c>
      <c r="B176" s="113" t="s">
        <v>142</v>
      </c>
    </row>
    <row r="177" spans="1:2" x14ac:dyDescent="0.25">
      <c r="A177" s="113" t="s">
        <v>329</v>
      </c>
      <c r="B177" s="113" t="s">
        <v>168</v>
      </c>
    </row>
    <row r="178" spans="1:2" x14ac:dyDescent="0.25">
      <c r="A178" s="113" t="s">
        <v>330</v>
      </c>
      <c r="B178" s="113" t="s">
        <v>331</v>
      </c>
    </row>
    <row r="179" spans="1:2" x14ac:dyDescent="0.25">
      <c r="A179" s="113" t="s">
        <v>332</v>
      </c>
      <c r="B179" s="113" t="s">
        <v>333</v>
      </c>
    </row>
    <row r="180" spans="1:2" x14ac:dyDescent="0.25">
      <c r="A180" s="113" t="s">
        <v>334</v>
      </c>
      <c r="B180" s="113" t="s">
        <v>122</v>
      </c>
    </row>
    <row r="181" spans="1:2" x14ac:dyDescent="0.25">
      <c r="A181" s="113" t="s">
        <v>335</v>
      </c>
      <c r="B181" s="113" t="s">
        <v>122</v>
      </c>
    </row>
    <row r="182" spans="1:2" x14ac:dyDescent="0.25">
      <c r="A182" s="113" t="s">
        <v>336</v>
      </c>
      <c r="B182" s="113" t="s">
        <v>168</v>
      </c>
    </row>
    <row r="183" spans="1:2" x14ac:dyDescent="0.25">
      <c r="A183" s="113" t="s">
        <v>337</v>
      </c>
      <c r="B183" s="113" t="s">
        <v>338</v>
      </c>
    </row>
    <row r="184" spans="1:2" x14ac:dyDescent="0.25">
      <c r="A184" s="113" t="s">
        <v>339</v>
      </c>
      <c r="B184" s="113" t="s">
        <v>122</v>
      </c>
    </row>
    <row r="185" spans="1:2" x14ac:dyDescent="0.25">
      <c r="A185" s="113" t="s">
        <v>340</v>
      </c>
      <c r="B185" s="113" t="s">
        <v>140</v>
      </c>
    </row>
    <row r="186" spans="1:2" x14ac:dyDescent="0.25">
      <c r="A186" s="113" t="s">
        <v>341</v>
      </c>
      <c r="B186" s="113" t="s">
        <v>342</v>
      </c>
    </row>
    <row r="187" spans="1:2" x14ac:dyDescent="0.25">
      <c r="A187" s="113" t="s">
        <v>343</v>
      </c>
      <c r="B187" s="113" t="s">
        <v>122</v>
      </c>
    </row>
    <row r="188" spans="1:2" x14ac:dyDescent="0.25">
      <c r="A188" s="113" t="s">
        <v>344</v>
      </c>
      <c r="B188" s="113" t="s">
        <v>110</v>
      </c>
    </row>
    <row r="189" spans="1:2" x14ac:dyDescent="0.25">
      <c r="A189" s="113" t="s">
        <v>345</v>
      </c>
      <c r="B189" s="113" t="s">
        <v>140</v>
      </c>
    </row>
    <row r="190" spans="1:2" x14ac:dyDescent="0.25">
      <c r="A190" s="113" t="s">
        <v>346</v>
      </c>
      <c r="B190" s="113" t="s">
        <v>142</v>
      </c>
    </row>
    <row r="191" spans="1:2" x14ac:dyDescent="0.25">
      <c r="A191" s="113" t="s">
        <v>347</v>
      </c>
      <c r="B191" s="113" t="s">
        <v>140</v>
      </c>
    </row>
    <row r="192" spans="1:2" x14ac:dyDescent="0.25">
      <c r="A192" s="113" t="s">
        <v>348</v>
      </c>
      <c r="B192" s="113" t="s">
        <v>118</v>
      </c>
    </row>
    <row r="193" spans="1:2" x14ac:dyDescent="0.25">
      <c r="A193" s="113" t="s">
        <v>349</v>
      </c>
      <c r="B193" s="113" t="s">
        <v>209</v>
      </c>
    </row>
    <row r="194" spans="1:2" x14ac:dyDescent="0.25">
      <c r="A194" s="113" t="s">
        <v>350</v>
      </c>
      <c r="B194" s="113" t="s">
        <v>209</v>
      </c>
    </row>
    <row r="195" spans="1:2" x14ac:dyDescent="0.25">
      <c r="A195" s="113" t="s">
        <v>351</v>
      </c>
      <c r="B195" s="113" t="s">
        <v>168</v>
      </c>
    </row>
    <row r="196" spans="1:2" x14ac:dyDescent="0.25">
      <c r="A196" s="113" t="s">
        <v>352</v>
      </c>
      <c r="B196" s="113" t="s">
        <v>353</v>
      </c>
    </row>
    <row r="197" spans="1:2" x14ac:dyDescent="0.25">
      <c r="A197" s="113" t="s">
        <v>354</v>
      </c>
      <c r="B197" s="113" t="s">
        <v>140</v>
      </c>
    </row>
    <row r="198" spans="1:2" x14ac:dyDescent="0.25">
      <c r="A198" s="113" t="s">
        <v>355</v>
      </c>
      <c r="B198" s="113" t="s">
        <v>140</v>
      </c>
    </row>
    <row r="199" spans="1:2" x14ac:dyDescent="0.25">
      <c r="A199" s="113" t="s">
        <v>356</v>
      </c>
      <c r="B199" s="113" t="s">
        <v>120</v>
      </c>
    </row>
    <row r="200" spans="1:2" x14ac:dyDescent="0.25">
      <c r="A200" s="113" t="s">
        <v>357</v>
      </c>
      <c r="B200" s="113" t="s">
        <v>358</v>
      </c>
    </row>
    <row r="201" spans="1:2" x14ac:dyDescent="0.25">
      <c r="A201" s="113" t="s">
        <v>359</v>
      </c>
      <c r="B201" s="113" t="s">
        <v>358</v>
      </c>
    </row>
    <row r="202" spans="1:2" x14ac:dyDescent="0.25">
      <c r="A202" s="113" t="s">
        <v>360</v>
      </c>
      <c r="B202" s="113" t="s">
        <v>110</v>
      </c>
    </row>
    <row r="203" spans="1:2" x14ac:dyDescent="0.25">
      <c r="A203" s="113" t="s">
        <v>361</v>
      </c>
      <c r="B203" s="113" t="s">
        <v>362</v>
      </c>
    </row>
    <row r="204" spans="1:2" x14ac:dyDescent="0.25">
      <c r="A204" s="113" t="s">
        <v>363</v>
      </c>
      <c r="B204" s="113" t="s">
        <v>140</v>
      </c>
    </row>
    <row r="205" spans="1:2" x14ac:dyDescent="0.25">
      <c r="A205" s="113" t="s">
        <v>364</v>
      </c>
      <c r="B205" s="113" t="s">
        <v>140</v>
      </c>
    </row>
    <row r="206" spans="1:2" x14ac:dyDescent="0.25">
      <c r="A206" s="113" t="s">
        <v>365</v>
      </c>
      <c r="B206" s="113" t="s">
        <v>110</v>
      </c>
    </row>
    <row r="207" spans="1:2" x14ac:dyDescent="0.25">
      <c r="A207" s="113" t="s">
        <v>366</v>
      </c>
      <c r="B207" s="113" t="s">
        <v>140</v>
      </c>
    </row>
    <row r="208" spans="1:2" x14ac:dyDescent="0.25">
      <c r="A208" s="113" t="s">
        <v>367</v>
      </c>
      <c r="B208" s="113" t="s">
        <v>368</v>
      </c>
    </row>
    <row r="209" spans="1:2" x14ac:dyDescent="0.25">
      <c r="A209" s="113" t="s">
        <v>369</v>
      </c>
      <c r="B209" s="113" t="s">
        <v>140</v>
      </c>
    </row>
    <row r="210" spans="1:2" x14ac:dyDescent="0.25">
      <c r="A210" s="113" t="s">
        <v>370</v>
      </c>
      <c r="B210" s="113" t="s">
        <v>288</v>
      </c>
    </row>
    <row r="211" spans="1:2" x14ac:dyDescent="0.25">
      <c r="A211" s="113" t="s">
        <v>371</v>
      </c>
      <c r="B211" s="113" t="s">
        <v>189</v>
      </c>
    </row>
    <row r="212" spans="1:2" x14ac:dyDescent="0.25">
      <c r="A212" s="113" t="s">
        <v>372</v>
      </c>
      <c r="B212" s="113" t="s">
        <v>288</v>
      </c>
    </row>
    <row r="213" spans="1:2" x14ac:dyDescent="0.25">
      <c r="A213" s="113" t="s">
        <v>373</v>
      </c>
      <c r="B213" s="113" t="s">
        <v>374</v>
      </c>
    </row>
    <row r="214" spans="1:2" x14ac:dyDescent="0.25">
      <c r="A214" s="113" t="s">
        <v>375</v>
      </c>
      <c r="B214" s="113" t="s">
        <v>127</v>
      </c>
    </row>
    <row r="215" spans="1:2" x14ac:dyDescent="0.25">
      <c r="A215" s="113" t="s">
        <v>376</v>
      </c>
      <c r="B215" s="113" t="s">
        <v>140</v>
      </c>
    </row>
    <row r="216" spans="1:2" x14ac:dyDescent="0.25">
      <c r="A216" s="113" t="s">
        <v>377</v>
      </c>
      <c r="B216" s="113" t="s">
        <v>140</v>
      </c>
    </row>
    <row r="217" spans="1:2" x14ac:dyDescent="0.25">
      <c r="A217" s="113" t="s">
        <v>378</v>
      </c>
      <c r="B217" s="113" t="s">
        <v>140</v>
      </c>
    </row>
    <row r="218" spans="1:2" x14ac:dyDescent="0.25">
      <c r="A218" s="113" t="s">
        <v>379</v>
      </c>
      <c r="B218" s="113" t="s">
        <v>168</v>
      </c>
    </row>
    <row r="219" spans="1:2" x14ac:dyDescent="0.25">
      <c r="A219" s="113" t="s">
        <v>380</v>
      </c>
      <c r="B219" s="113" t="s">
        <v>118</v>
      </c>
    </row>
    <row r="220" spans="1:2" x14ac:dyDescent="0.25">
      <c r="A220" s="113" t="s">
        <v>381</v>
      </c>
      <c r="B220" s="113" t="s">
        <v>118</v>
      </c>
    </row>
    <row r="221" spans="1:2" x14ac:dyDescent="0.25">
      <c r="A221" s="113" t="s">
        <v>382</v>
      </c>
      <c r="B221" s="113" t="s">
        <v>237</v>
      </c>
    </row>
    <row r="222" spans="1:2" x14ac:dyDescent="0.25">
      <c r="A222" s="113" t="s">
        <v>383</v>
      </c>
      <c r="B222" s="113" t="s">
        <v>116</v>
      </c>
    </row>
    <row r="223" spans="1:2" x14ac:dyDescent="0.25">
      <c r="A223" s="113" t="s">
        <v>384</v>
      </c>
      <c r="B223" s="113" t="s">
        <v>116</v>
      </c>
    </row>
    <row r="224" spans="1:2" x14ac:dyDescent="0.25">
      <c r="A224" s="113" t="s">
        <v>385</v>
      </c>
      <c r="B224" s="113" t="s">
        <v>110</v>
      </c>
    </row>
    <row r="225" spans="1:2" x14ac:dyDescent="0.25">
      <c r="A225" s="113" t="s">
        <v>386</v>
      </c>
      <c r="B225" s="113" t="s">
        <v>387</v>
      </c>
    </row>
    <row r="226" spans="1:2" x14ac:dyDescent="0.25">
      <c r="A226" s="113" t="s">
        <v>388</v>
      </c>
      <c r="B226" s="113" t="s">
        <v>387</v>
      </c>
    </row>
    <row r="227" spans="1:2" x14ac:dyDescent="0.25">
      <c r="A227" s="113" t="s">
        <v>389</v>
      </c>
      <c r="B227" s="113" t="s">
        <v>374</v>
      </c>
    </row>
    <row r="228" spans="1:2" x14ac:dyDescent="0.25">
      <c r="A228" s="113" t="s">
        <v>390</v>
      </c>
      <c r="B228" s="113" t="s">
        <v>183</v>
      </c>
    </row>
    <row r="229" spans="1:2" x14ac:dyDescent="0.25">
      <c r="A229" s="113" t="s">
        <v>391</v>
      </c>
      <c r="B229" s="113" t="s">
        <v>120</v>
      </c>
    </row>
    <row r="230" spans="1:2" x14ac:dyDescent="0.25">
      <c r="A230" s="113" t="s">
        <v>392</v>
      </c>
      <c r="B230" s="113" t="s">
        <v>294</v>
      </c>
    </row>
    <row r="231" spans="1:2" x14ac:dyDescent="0.25">
      <c r="A231" s="113" t="s">
        <v>393</v>
      </c>
      <c r="B231" s="113" t="s">
        <v>122</v>
      </c>
    </row>
    <row r="232" spans="1:2" x14ac:dyDescent="0.25">
      <c r="A232" s="113" t="s">
        <v>394</v>
      </c>
      <c r="B232" s="113" t="s">
        <v>127</v>
      </c>
    </row>
    <row r="233" spans="1:2" x14ac:dyDescent="0.25">
      <c r="A233" s="113" t="s">
        <v>395</v>
      </c>
      <c r="B233" s="113" t="s">
        <v>235</v>
      </c>
    </row>
    <row r="234" spans="1:2" x14ac:dyDescent="0.25">
      <c r="A234" s="113" t="s">
        <v>396</v>
      </c>
      <c r="B234" s="113" t="s">
        <v>164</v>
      </c>
    </row>
    <row r="235" spans="1:2" x14ac:dyDescent="0.25">
      <c r="A235" s="113" t="s">
        <v>397</v>
      </c>
      <c r="B235" s="113" t="s">
        <v>189</v>
      </c>
    </row>
    <row r="236" spans="1:2" x14ac:dyDescent="0.25">
      <c r="A236" s="113" t="s">
        <v>398</v>
      </c>
      <c r="B236" s="113" t="s">
        <v>127</v>
      </c>
    </row>
    <row r="237" spans="1:2" x14ac:dyDescent="0.25">
      <c r="A237" s="113" t="s">
        <v>399</v>
      </c>
      <c r="B237" s="113" t="s">
        <v>237</v>
      </c>
    </row>
    <row r="238" spans="1:2" x14ac:dyDescent="0.25">
      <c r="A238" s="113" t="s">
        <v>400</v>
      </c>
      <c r="B238" s="113" t="s">
        <v>140</v>
      </c>
    </row>
    <row r="239" spans="1:2" x14ac:dyDescent="0.25">
      <c r="A239" s="113" t="s">
        <v>401</v>
      </c>
      <c r="B239" s="113" t="s">
        <v>140</v>
      </c>
    </row>
    <row r="240" spans="1:2" x14ac:dyDescent="0.25">
      <c r="A240" s="113" t="s">
        <v>402</v>
      </c>
      <c r="B240" s="113" t="s">
        <v>403</v>
      </c>
    </row>
    <row r="241" spans="1:2" x14ac:dyDescent="0.25">
      <c r="A241" s="113" t="s">
        <v>404</v>
      </c>
      <c r="B241" s="113" t="s">
        <v>405</v>
      </c>
    </row>
    <row r="242" spans="1:2" x14ac:dyDescent="0.25">
      <c r="A242" s="113" t="s">
        <v>406</v>
      </c>
      <c r="B242" s="113" t="s">
        <v>197</v>
      </c>
    </row>
    <row r="243" spans="1:2" x14ac:dyDescent="0.25">
      <c r="A243" s="113" t="s">
        <v>407</v>
      </c>
      <c r="B243" s="113" t="s">
        <v>408</v>
      </c>
    </row>
    <row r="244" spans="1:2" x14ac:dyDescent="0.25">
      <c r="A244" s="113" t="s">
        <v>409</v>
      </c>
      <c r="B244" s="113" t="s">
        <v>129</v>
      </c>
    </row>
    <row r="245" spans="1:2" x14ac:dyDescent="0.25">
      <c r="A245" s="113" t="s">
        <v>410</v>
      </c>
      <c r="B245" s="113" t="s">
        <v>195</v>
      </c>
    </row>
    <row r="246" spans="1:2" x14ac:dyDescent="0.25">
      <c r="A246" s="113" t="s">
        <v>411</v>
      </c>
      <c r="B246" s="113" t="s">
        <v>140</v>
      </c>
    </row>
    <row r="247" spans="1:2" x14ac:dyDescent="0.25">
      <c r="A247" s="113" t="s">
        <v>412</v>
      </c>
      <c r="B247" s="113" t="s">
        <v>413</v>
      </c>
    </row>
    <row r="248" spans="1:2" x14ac:dyDescent="0.25">
      <c r="A248" s="113" t="s">
        <v>414</v>
      </c>
      <c r="B248" s="113" t="s">
        <v>415</v>
      </c>
    </row>
    <row r="249" spans="1:2" x14ac:dyDescent="0.25">
      <c r="A249" s="113" t="s">
        <v>416</v>
      </c>
      <c r="B249" s="113" t="s">
        <v>118</v>
      </c>
    </row>
    <row r="250" spans="1:2" x14ac:dyDescent="0.25">
      <c r="A250" s="113" t="s">
        <v>417</v>
      </c>
      <c r="B250" s="113" t="s">
        <v>120</v>
      </c>
    </row>
    <row r="251" spans="1:2" x14ac:dyDescent="0.25">
      <c r="A251" s="113" t="s">
        <v>418</v>
      </c>
      <c r="B251" s="113" t="s">
        <v>122</v>
      </c>
    </row>
    <row r="252" spans="1:2" x14ac:dyDescent="0.25">
      <c r="A252" s="113" t="s">
        <v>419</v>
      </c>
      <c r="B252" s="113" t="s">
        <v>420</v>
      </c>
    </row>
    <row r="253" spans="1:2" x14ac:dyDescent="0.25">
      <c r="A253" s="113" t="s">
        <v>421</v>
      </c>
      <c r="B253" s="113" t="s">
        <v>120</v>
      </c>
    </row>
    <row r="254" spans="1:2" x14ac:dyDescent="0.25">
      <c r="A254" s="113" t="s">
        <v>422</v>
      </c>
      <c r="B254" s="113" t="s">
        <v>122</v>
      </c>
    </row>
    <row r="255" spans="1:2" x14ac:dyDescent="0.25">
      <c r="A255" s="113" t="s">
        <v>423</v>
      </c>
      <c r="B255" s="113" t="s">
        <v>122</v>
      </c>
    </row>
    <row r="256" spans="1:2" x14ac:dyDescent="0.25">
      <c r="A256" s="113" t="s">
        <v>424</v>
      </c>
      <c r="B256" s="113" t="s">
        <v>110</v>
      </c>
    </row>
    <row r="257" spans="1:2" x14ac:dyDescent="0.25">
      <c r="A257" s="113" t="s">
        <v>425</v>
      </c>
      <c r="B257" s="113" t="s">
        <v>110</v>
      </c>
    </row>
    <row r="258" spans="1:2" x14ac:dyDescent="0.25">
      <c r="A258" s="113" t="s">
        <v>426</v>
      </c>
      <c r="B258" s="113" t="s">
        <v>110</v>
      </c>
    </row>
    <row r="259" spans="1:2" x14ac:dyDescent="0.25">
      <c r="A259" s="113" t="s">
        <v>427</v>
      </c>
      <c r="B259" s="113" t="s">
        <v>170</v>
      </c>
    </row>
    <row r="260" spans="1:2" x14ac:dyDescent="0.25">
      <c r="A260" s="113" t="s">
        <v>428</v>
      </c>
      <c r="B260" s="113" t="s">
        <v>140</v>
      </c>
    </row>
    <row r="261" spans="1:2" x14ac:dyDescent="0.25">
      <c r="A261" s="113" t="s">
        <v>429</v>
      </c>
      <c r="B261" s="113" t="s">
        <v>140</v>
      </c>
    </row>
    <row r="262" spans="1:2" x14ac:dyDescent="0.25">
      <c r="A262" s="113" t="s">
        <v>430</v>
      </c>
      <c r="B262" s="113" t="s">
        <v>140</v>
      </c>
    </row>
    <row r="263" spans="1:2" x14ac:dyDescent="0.25">
      <c r="A263" s="113" t="s">
        <v>431</v>
      </c>
      <c r="B263" s="113" t="s">
        <v>140</v>
      </c>
    </row>
    <row r="264" spans="1:2" x14ac:dyDescent="0.25">
      <c r="A264" s="113" t="s">
        <v>432</v>
      </c>
      <c r="B264" s="113" t="s">
        <v>110</v>
      </c>
    </row>
    <row r="265" spans="1:2" x14ac:dyDescent="0.25">
      <c r="A265" s="113" t="s">
        <v>433</v>
      </c>
      <c r="B265" s="113" t="s">
        <v>110</v>
      </c>
    </row>
    <row r="266" spans="1:2" x14ac:dyDescent="0.25">
      <c r="A266" s="113" t="s">
        <v>434</v>
      </c>
      <c r="B266" s="113" t="s">
        <v>110</v>
      </c>
    </row>
    <row r="267" spans="1:2" x14ac:dyDescent="0.25">
      <c r="A267" s="113" t="s">
        <v>435</v>
      </c>
      <c r="B267" s="113" t="s">
        <v>110</v>
      </c>
    </row>
    <row r="268" spans="1:2" x14ac:dyDescent="0.25">
      <c r="A268" s="113" t="s">
        <v>436</v>
      </c>
      <c r="B268" s="113" t="s">
        <v>122</v>
      </c>
    </row>
    <row r="269" spans="1:2" x14ac:dyDescent="0.25">
      <c r="A269" s="113" t="s">
        <v>437</v>
      </c>
      <c r="B269" s="113" t="s">
        <v>122</v>
      </c>
    </row>
    <row r="270" spans="1:2" x14ac:dyDescent="0.25">
      <c r="A270" s="113" t="s">
        <v>438</v>
      </c>
      <c r="B270" s="113" t="s">
        <v>110</v>
      </c>
    </row>
    <row r="271" spans="1:2" x14ac:dyDescent="0.25">
      <c r="A271" s="113" t="s">
        <v>439</v>
      </c>
      <c r="B271" s="113" t="s">
        <v>338</v>
      </c>
    </row>
    <row r="272" spans="1:2" x14ac:dyDescent="0.25">
      <c r="A272" s="113" t="s">
        <v>440</v>
      </c>
      <c r="B272" s="113" t="s">
        <v>142</v>
      </c>
    </row>
    <row r="273" spans="1:2" x14ac:dyDescent="0.25">
      <c r="A273" s="113" t="s">
        <v>441</v>
      </c>
      <c r="B273" s="113" t="s">
        <v>140</v>
      </c>
    </row>
    <row r="274" spans="1:2" x14ac:dyDescent="0.25">
      <c r="A274" s="113" t="s">
        <v>442</v>
      </c>
      <c r="B274" s="113" t="s">
        <v>288</v>
      </c>
    </row>
    <row r="275" spans="1:2" x14ac:dyDescent="0.25">
      <c r="A275" s="113" t="s">
        <v>443</v>
      </c>
      <c r="B275" s="113" t="s">
        <v>110</v>
      </c>
    </row>
    <row r="276" spans="1:2" x14ac:dyDescent="0.25">
      <c r="A276" s="113" t="s">
        <v>444</v>
      </c>
      <c r="B276" s="113" t="s">
        <v>177</v>
      </c>
    </row>
    <row r="277" spans="1:2" x14ac:dyDescent="0.25">
      <c r="A277" s="113" t="s">
        <v>445</v>
      </c>
      <c r="B277" s="113" t="s">
        <v>338</v>
      </c>
    </row>
    <row r="278" spans="1:2" x14ac:dyDescent="0.25">
      <c r="A278" s="113" t="s">
        <v>446</v>
      </c>
      <c r="B278" s="113" t="s">
        <v>110</v>
      </c>
    </row>
    <row r="279" spans="1:2" x14ac:dyDescent="0.25">
      <c r="A279" s="113" t="s">
        <v>447</v>
      </c>
      <c r="B279" s="113" t="s">
        <v>127</v>
      </c>
    </row>
    <row r="280" spans="1:2" x14ac:dyDescent="0.25">
      <c r="A280" s="113" t="s">
        <v>448</v>
      </c>
      <c r="B280" s="113" t="s">
        <v>140</v>
      </c>
    </row>
    <row r="281" spans="1:2" x14ac:dyDescent="0.25">
      <c r="A281" s="113" t="s">
        <v>449</v>
      </c>
      <c r="B281" s="113" t="s">
        <v>405</v>
      </c>
    </row>
    <row r="282" spans="1:2" x14ac:dyDescent="0.25">
      <c r="A282" s="113" t="s">
        <v>450</v>
      </c>
      <c r="B282" s="113" t="s">
        <v>140</v>
      </c>
    </row>
    <row r="283" spans="1:2" x14ac:dyDescent="0.25">
      <c r="A283" s="113" t="s">
        <v>451</v>
      </c>
      <c r="B283" s="113" t="s">
        <v>452</v>
      </c>
    </row>
    <row r="284" spans="1:2" x14ac:dyDescent="0.25">
      <c r="A284" s="113" t="s">
        <v>453</v>
      </c>
      <c r="B284" s="113" t="s">
        <v>122</v>
      </c>
    </row>
    <row r="285" spans="1:2" x14ac:dyDescent="0.25">
      <c r="A285" s="113" t="s">
        <v>454</v>
      </c>
      <c r="B285" s="113" t="s">
        <v>140</v>
      </c>
    </row>
    <row r="286" spans="1:2" x14ac:dyDescent="0.25">
      <c r="A286" s="113" t="s">
        <v>455</v>
      </c>
      <c r="B286" s="113" t="s">
        <v>140</v>
      </c>
    </row>
    <row r="287" spans="1:2" x14ac:dyDescent="0.25">
      <c r="A287" s="113" t="s">
        <v>456</v>
      </c>
      <c r="B287" s="113" t="s">
        <v>140</v>
      </c>
    </row>
    <row r="288" spans="1:2" x14ac:dyDescent="0.25">
      <c r="A288" s="113" t="s">
        <v>457</v>
      </c>
      <c r="B288" s="113" t="s">
        <v>140</v>
      </c>
    </row>
    <row r="289" spans="1:2" x14ac:dyDescent="0.25">
      <c r="A289" s="113" t="s">
        <v>458</v>
      </c>
      <c r="B289" s="113" t="s">
        <v>140</v>
      </c>
    </row>
    <row r="290" spans="1:2" x14ac:dyDescent="0.25">
      <c r="A290" s="113" t="s">
        <v>459</v>
      </c>
      <c r="B290" s="113" t="s">
        <v>127</v>
      </c>
    </row>
    <row r="291" spans="1:2" x14ac:dyDescent="0.25">
      <c r="A291" s="113" t="s">
        <v>460</v>
      </c>
      <c r="B291" s="113" t="s">
        <v>127</v>
      </c>
    </row>
    <row r="292" spans="1:2" x14ac:dyDescent="0.25">
      <c r="A292" s="113" t="s">
        <v>461</v>
      </c>
      <c r="B292" s="113" t="s">
        <v>140</v>
      </c>
    </row>
    <row r="293" spans="1:2" x14ac:dyDescent="0.25">
      <c r="A293" s="113" t="s">
        <v>462</v>
      </c>
      <c r="B293" s="113" t="s">
        <v>140</v>
      </c>
    </row>
    <row r="294" spans="1:2" x14ac:dyDescent="0.25">
      <c r="A294" s="113" t="s">
        <v>463</v>
      </c>
      <c r="B294" s="113" t="s">
        <v>140</v>
      </c>
    </row>
    <row r="295" spans="1:2" x14ac:dyDescent="0.25">
      <c r="A295" s="113" t="s">
        <v>464</v>
      </c>
      <c r="B295" s="113" t="s">
        <v>110</v>
      </c>
    </row>
    <row r="296" spans="1:2" x14ac:dyDescent="0.25">
      <c r="A296" s="113" t="s">
        <v>465</v>
      </c>
      <c r="B296" s="113" t="s">
        <v>110</v>
      </c>
    </row>
    <row r="297" spans="1:2" x14ac:dyDescent="0.25">
      <c r="A297" s="113" t="s">
        <v>466</v>
      </c>
      <c r="B297" s="113" t="s">
        <v>140</v>
      </c>
    </row>
    <row r="298" spans="1:2" x14ac:dyDescent="0.25">
      <c r="A298" s="113" t="s">
        <v>467</v>
      </c>
      <c r="B298" s="113" t="s">
        <v>140</v>
      </c>
    </row>
    <row r="299" spans="1:2" x14ac:dyDescent="0.25">
      <c r="A299" s="113" t="s">
        <v>468</v>
      </c>
      <c r="B299" s="113" t="s">
        <v>197</v>
      </c>
    </row>
    <row r="300" spans="1:2" x14ac:dyDescent="0.25">
      <c r="A300" s="113" t="s">
        <v>469</v>
      </c>
      <c r="B300" s="113" t="s">
        <v>140</v>
      </c>
    </row>
    <row r="301" spans="1:2" x14ac:dyDescent="0.25">
      <c r="A301" s="113" t="s">
        <v>470</v>
      </c>
      <c r="B301" s="113" t="s">
        <v>118</v>
      </c>
    </row>
    <row r="302" spans="1:2" x14ac:dyDescent="0.25">
      <c r="A302" s="113" t="s">
        <v>471</v>
      </c>
      <c r="B302" s="113" t="s">
        <v>122</v>
      </c>
    </row>
    <row r="303" spans="1:2" x14ac:dyDescent="0.25">
      <c r="A303" s="113" t="s">
        <v>472</v>
      </c>
      <c r="B303" s="113" t="s">
        <v>127</v>
      </c>
    </row>
    <row r="304" spans="1:2" x14ac:dyDescent="0.25">
      <c r="A304" s="113" t="s">
        <v>473</v>
      </c>
      <c r="B304" s="113" t="s">
        <v>127</v>
      </c>
    </row>
    <row r="305" spans="1:2" x14ac:dyDescent="0.25">
      <c r="A305" s="113" t="s">
        <v>474</v>
      </c>
      <c r="B305" s="113" t="s">
        <v>127</v>
      </c>
    </row>
    <row r="306" spans="1:2" x14ac:dyDescent="0.25">
      <c r="A306" s="113" t="s">
        <v>475</v>
      </c>
      <c r="B306" s="113" t="s">
        <v>127</v>
      </c>
    </row>
    <row r="307" spans="1:2" x14ac:dyDescent="0.25">
      <c r="A307" s="113" t="s">
        <v>476</v>
      </c>
      <c r="B307" s="113" t="s">
        <v>140</v>
      </c>
    </row>
    <row r="308" spans="1:2" x14ac:dyDescent="0.25">
      <c r="A308" s="113" t="s">
        <v>477</v>
      </c>
      <c r="B308" s="113" t="s">
        <v>110</v>
      </c>
    </row>
    <row r="309" spans="1:2" x14ac:dyDescent="0.25">
      <c r="A309" s="113" t="s">
        <v>478</v>
      </c>
      <c r="B309" s="113" t="s">
        <v>140</v>
      </c>
    </row>
    <row r="310" spans="1:2" x14ac:dyDescent="0.25">
      <c r="A310" s="113" t="s">
        <v>479</v>
      </c>
      <c r="B310" s="113" t="s">
        <v>142</v>
      </c>
    </row>
    <row r="311" spans="1:2" x14ac:dyDescent="0.25">
      <c r="A311" s="113" t="s">
        <v>480</v>
      </c>
      <c r="B311" s="113" t="s">
        <v>177</v>
      </c>
    </row>
    <row r="312" spans="1:2" x14ac:dyDescent="0.25">
      <c r="A312" s="113" t="s">
        <v>481</v>
      </c>
      <c r="B312" s="113" t="s">
        <v>142</v>
      </c>
    </row>
    <row r="313" spans="1:2" x14ac:dyDescent="0.25">
      <c r="A313" s="113" t="s">
        <v>482</v>
      </c>
      <c r="B313" s="113" t="s">
        <v>120</v>
      </c>
    </row>
    <row r="314" spans="1:2" x14ac:dyDescent="0.25">
      <c r="A314" s="113" t="s">
        <v>483</v>
      </c>
      <c r="B314" s="113" t="s">
        <v>140</v>
      </c>
    </row>
    <row r="315" spans="1:2" x14ac:dyDescent="0.25">
      <c r="A315" s="113" t="s">
        <v>484</v>
      </c>
      <c r="B315" s="113" t="s">
        <v>140</v>
      </c>
    </row>
    <row r="316" spans="1:2" x14ac:dyDescent="0.25">
      <c r="A316" s="113" t="s">
        <v>485</v>
      </c>
      <c r="B316" s="113" t="s">
        <v>140</v>
      </c>
    </row>
    <row r="317" spans="1:2" x14ac:dyDescent="0.25">
      <c r="A317" s="113" t="s">
        <v>486</v>
      </c>
      <c r="B317" s="113" t="s">
        <v>120</v>
      </c>
    </row>
    <row r="318" spans="1:2" x14ac:dyDescent="0.25">
      <c r="A318" s="113" t="s">
        <v>487</v>
      </c>
      <c r="B318" s="113" t="s">
        <v>120</v>
      </c>
    </row>
    <row r="319" spans="1:2" x14ac:dyDescent="0.25">
      <c r="A319" s="113" t="s">
        <v>488</v>
      </c>
      <c r="B319" s="113" t="s">
        <v>116</v>
      </c>
    </row>
    <row r="320" spans="1:2" x14ac:dyDescent="0.25">
      <c r="A320" s="113" t="s">
        <v>489</v>
      </c>
      <c r="B320" s="113" t="s">
        <v>120</v>
      </c>
    </row>
    <row r="321" spans="1:2" x14ac:dyDescent="0.25">
      <c r="A321" s="113" t="s">
        <v>490</v>
      </c>
      <c r="B321" s="113" t="s">
        <v>120</v>
      </c>
    </row>
    <row r="322" spans="1:2" x14ac:dyDescent="0.25">
      <c r="A322" s="113" t="s">
        <v>491</v>
      </c>
      <c r="B322" s="113" t="s">
        <v>118</v>
      </c>
    </row>
    <row r="323" spans="1:2" x14ac:dyDescent="0.25">
      <c r="A323" s="113" t="s">
        <v>492</v>
      </c>
      <c r="B323" s="113" t="s">
        <v>129</v>
      </c>
    </row>
    <row r="324" spans="1:2" x14ac:dyDescent="0.25">
      <c r="A324" s="113" t="s">
        <v>493</v>
      </c>
      <c r="B324" s="113" t="s">
        <v>110</v>
      </c>
    </row>
    <row r="325" spans="1:2" x14ac:dyDescent="0.25">
      <c r="A325" s="113" t="s">
        <v>494</v>
      </c>
      <c r="B325" s="113" t="s">
        <v>110</v>
      </c>
    </row>
    <row r="326" spans="1:2" x14ac:dyDescent="0.25">
      <c r="A326" s="113" t="s">
        <v>495</v>
      </c>
      <c r="B326" s="113" t="s">
        <v>110</v>
      </c>
    </row>
    <row r="327" spans="1:2" x14ac:dyDescent="0.25">
      <c r="A327" s="113" t="s">
        <v>496</v>
      </c>
      <c r="B327" s="113" t="s">
        <v>237</v>
      </c>
    </row>
    <row r="328" spans="1:2" x14ac:dyDescent="0.25">
      <c r="A328" s="113" t="s">
        <v>497</v>
      </c>
      <c r="B328" s="113" t="s">
        <v>122</v>
      </c>
    </row>
    <row r="329" spans="1:2" x14ac:dyDescent="0.25">
      <c r="A329" s="113" t="s">
        <v>498</v>
      </c>
      <c r="B329" s="113" t="s">
        <v>127</v>
      </c>
    </row>
    <row r="330" spans="1:2" x14ac:dyDescent="0.25">
      <c r="A330" s="113" t="s">
        <v>499</v>
      </c>
      <c r="B330" s="113" t="s">
        <v>195</v>
      </c>
    </row>
    <row r="331" spans="1:2" x14ac:dyDescent="0.25">
      <c r="A331" s="113" t="s">
        <v>500</v>
      </c>
      <c r="B331" s="113" t="s">
        <v>158</v>
      </c>
    </row>
    <row r="332" spans="1:2" x14ac:dyDescent="0.25">
      <c r="A332" s="113" t="s">
        <v>501</v>
      </c>
      <c r="B332" s="113" t="s">
        <v>140</v>
      </c>
    </row>
    <row r="333" spans="1:2" x14ac:dyDescent="0.25">
      <c r="A333" s="113" t="s">
        <v>502</v>
      </c>
      <c r="B333" s="113" t="s">
        <v>110</v>
      </c>
    </row>
    <row r="334" spans="1:2" x14ac:dyDescent="0.25">
      <c r="A334" s="113" t="s">
        <v>503</v>
      </c>
      <c r="B334" s="113" t="s">
        <v>288</v>
      </c>
    </row>
    <row r="335" spans="1:2" x14ac:dyDescent="0.25">
      <c r="A335" s="113" t="s">
        <v>504</v>
      </c>
      <c r="B335" s="113" t="s">
        <v>127</v>
      </c>
    </row>
    <row r="336" spans="1:2" x14ac:dyDescent="0.25">
      <c r="A336" s="113" t="s">
        <v>505</v>
      </c>
      <c r="B336" s="113" t="s">
        <v>197</v>
      </c>
    </row>
    <row r="337" spans="1:2" x14ac:dyDescent="0.25">
      <c r="A337" s="113" t="s">
        <v>506</v>
      </c>
      <c r="B337" s="113" t="s">
        <v>142</v>
      </c>
    </row>
    <row r="338" spans="1:2" x14ac:dyDescent="0.25">
      <c r="A338" s="113" t="s">
        <v>507</v>
      </c>
      <c r="B338" s="113" t="s">
        <v>110</v>
      </c>
    </row>
    <row r="339" spans="1:2" x14ac:dyDescent="0.25">
      <c r="A339" s="113" t="s">
        <v>508</v>
      </c>
      <c r="B339" s="113" t="s">
        <v>140</v>
      </c>
    </row>
    <row r="340" spans="1:2" x14ac:dyDescent="0.25">
      <c r="A340" s="113" t="s">
        <v>509</v>
      </c>
      <c r="B340" s="113" t="s">
        <v>140</v>
      </c>
    </row>
    <row r="341" spans="1:2" x14ac:dyDescent="0.25">
      <c r="A341" s="113" t="s">
        <v>510</v>
      </c>
      <c r="B341" s="113" t="s">
        <v>142</v>
      </c>
    </row>
    <row r="342" spans="1:2" x14ac:dyDescent="0.25">
      <c r="A342" s="113" t="s">
        <v>511</v>
      </c>
      <c r="B342" s="113" t="s">
        <v>512</v>
      </c>
    </row>
    <row r="343" spans="1:2" x14ac:dyDescent="0.25">
      <c r="A343" s="113" t="s">
        <v>513</v>
      </c>
      <c r="B343" s="113" t="s">
        <v>168</v>
      </c>
    </row>
    <row r="344" spans="1:2" x14ac:dyDescent="0.25">
      <c r="A344" s="113" t="s">
        <v>514</v>
      </c>
      <c r="B344" s="113" t="s">
        <v>140</v>
      </c>
    </row>
    <row r="345" spans="1:2" x14ac:dyDescent="0.25">
      <c r="A345" s="113" t="s">
        <v>515</v>
      </c>
      <c r="B345" s="113" t="s">
        <v>118</v>
      </c>
    </row>
    <row r="346" spans="1:2" x14ac:dyDescent="0.25">
      <c r="A346" s="113" t="s">
        <v>516</v>
      </c>
      <c r="B346" s="113" t="s">
        <v>118</v>
      </c>
    </row>
    <row r="347" spans="1:2" x14ac:dyDescent="0.25">
      <c r="A347" s="113" t="s">
        <v>517</v>
      </c>
      <c r="B347" s="113" t="s">
        <v>118</v>
      </c>
    </row>
    <row r="348" spans="1:2" x14ac:dyDescent="0.25">
      <c r="A348" s="113" t="s">
        <v>518</v>
      </c>
      <c r="B348" s="113" t="s">
        <v>118</v>
      </c>
    </row>
    <row r="349" spans="1:2" x14ac:dyDescent="0.25">
      <c r="A349" s="113" t="s">
        <v>519</v>
      </c>
      <c r="B349" s="113" t="s">
        <v>118</v>
      </c>
    </row>
    <row r="350" spans="1:2" x14ac:dyDescent="0.25">
      <c r="A350" s="113" t="s">
        <v>520</v>
      </c>
      <c r="B350" s="113" t="s">
        <v>118</v>
      </c>
    </row>
    <row r="351" spans="1:2" x14ac:dyDescent="0.25">
      <c r="A351" s="113" t="s">
        <v>521</v>
      </c>
      <c r="B351" s="113" t="s">
        <v>118</v>
      </c>
    </row>
    <row r="352" spans="1:2" x14ac:dyDescent="0.25">
      <c r="A352" s="113" t="s">
        <v>522</v>
      </c>
      <c r="B352" s="113" t="s">
        <v>118</v>
      </c>
    </row>
    <row r="353" spans="1:2" x14ac:dyDescent="0.25">
      <c r="A353" s="113" t="s">
        <v>523</v>
      </c>
      <c r="B353" s="113" t="s">
        <v>118</v>
      </c>
    </row>
    <row r="354" spans="1:2" x14ac:dyDescent="0.25">
      <c r="A354" s="113" t="s">
        <v>524</v>
      </c>
      <c r="B354" s="113" t="s">
        <v>118</v>
      </c>
    </row>
    <row r="355" spans="1:2" x14ac:dyDescent="0.25">
      <c r="A355" s="113" t="s">
        <v>525</v>
      </c>
      <c r="B355" s="113" t="s">
        <v>118</v>
      </c>
    </row>
    <row r="356" spans="1:2" x14ac:dyDescent="0.25">
      <c r="A356" s="113" t="s">
        <v>526</v>
      </c>
      <c r="B356" s="113" t="s">
        <v>140</v>
      </c>
    </row>
    <row r="357" spans="1:2" x14ac:dyDescent="0.25">
      <c r="A357" s="113" t="s">
        <v>527</v>
      </c>
      <c r="B357" s="113" t="s">
        <v>528</v>
      </c>
    </row>
    <row r="358" spans="1:2" x14ac:dyDescent="0.25">
      <c r="A358" s="113" t="s">
        <v>529</v>
      </c>
      <c r="B358" s="113" t="s">
        <v>528</v>
      </c>
    </row>
    <row r="359" spans="1:2" x14ac:dyDescent="0.25">
      <c r="A359" s="113" t="s">
        <v>530</v>
      </c>
      <c r="B359" s="113" t="s">
        <v>420</v>
      </c>
    </row>
    <row r="360" spans="1:2" x14ac:dyDescent="0.25">
      <c r="A360" s="113" t="s">
        <v>531</v>
      </c>
      <c r="B360" s="113" t="s">
        <v>122</v>
      </c>
    </row>
    <row r="361" spans="1:2" x14ac:dyDescent="0.25">
      <c r="A361" s="113" t="s">
        <v>532</v>
      </c>
      <c r="B361" s="113" t="s">
        <v>142</v>
      </c>
    </row>
    <row r="362" spans="1:2" x14ac:dyDescent="0.25">
      <c r="A362" s="113" t="s">
        <v>533</v>
      </c>
      <c r="B362" s="113" t="s">
        <v>195</v>
      </c>
    </row>
    <row r="363" spans="1:2" x14ac:dyDescent="0.25">
      <c r="A363" s="113" t="s">
        <v>534</v>
      </c>
      <c r="B363" s="113" t="s">
        <v>535</v>
      </c>
    </row>
    <row r="364" spans="1:2" x14ac:dyDescent="0.25">
      <c r="A364" s="113" t="s">
        <v>536</v>
      </c>
      <c r="B364" s="113" t="s">
        <v>231</v>
      </c>
    </row>
    <row r="365" spans="1:2" x14ac:dyDescent="0.25">
      <c r="A365" s="113" t="s">
        <v>537</v>
      </c>
      <c r="B365" s="113" t="s">
        <v>140</v>
      </c>
    </row>
    <row r="366" spans="1:2" x14ac:dyDescent="0.25">
      <c r="A366" s="113" t="s">
        <v>538</v>
      </c>
      <c r="B366" s="113" t="s">
        <v>140</v>
      </c>
    </row>
    <row r="367" spans="1:2" x14ac:dyDescent="0.25">
      <c r="A367" s="113" t="s">
        <v>539</v>
      </c>
      <c r="B367" s="113" t="s">
        <v>140</v>
      </c>
    </row>
    <row r="368" spans="1:2" x14ac:dyDescent="0.25">
      <c r="A368" s="113" t="s">
        <v>540</v>
      </c>
      <c r="B368" s="113" t="s">
        <v>127</v>
      </c>
    </row>
    <row r="369" spans="1:2" x14ac:dyDescent="0.25">
      <c r="A369" s="113" t="s">
        <v>541</v>
      </c>
      <c r="B369" s="113" t="s">
        <v>118</v>
      </c>
    </row>
    <row r="370" spans="1:2" x14ac:dyDescent="0.25">
      <c r="A370" s="113" t="s">
        <v>542</v>
      </c>
      <c r="B370" s="113" t="s">
        <v>118</v>
      </c>
    </row>
    <row r="371" spans="1:2" x14ac:dyDescent="0.25">
      <c r="A371" s="113" t="s">
        <v>543</v>
      </c>
      <c r="B371" s="113" t="s">
        <v>140</v>
      </c>
    </row>
    <row r="372" spans="1:2" x14ac:dyDescent="0.25">
      <c r="A372" s="113" t="s">
        <v>544</v>
      </c>
      <c r="B372" s="113" t="s">
        <v>545</v>
      </c>
    </row>
    <row r="373" spans="1:2" x14ac:dyDescent="0.25">
      <c r="A373" s="113" t="s">
        <v>546</v>
      </c>
      <c r="B373" s="113" t="s">
        <v>122</v>
      </c>
    </row>
    <row r="374" spans="1:2" x14ac:dyDescent="0.25">
      <c r="A374" s="113" t="s">
        <v>547</v>
      </c>
      <c r="B374" s="113" t="s">
        <v>415</v>
      </c>
    </row>
    <row r="375" spans="1:2" x14ac:dyDescent="0.25">
      <c r="A375" s="113" t="s">
        <v>548</v>
      </c>
      <c r="B375" s="113" t="s">
        <v>237</v>
      </c>
    </row>
    <row r="376" spans="1:2" x14ac:dyDescent="0.25">
      <c r="A376" s="113" t="s">
        <v>549</v>
      </c>
      <c r="B376" s="113" t="s">
        <v>550</v>
      </c>
    </row>
    <row r="377" spans="1:2" x14ac:dyDescent="0.25">
      <c r="A377" s="113" t="s">
        <v>551</v>
      </c>
      <c r="B377" s="113" t="s">
        <v>552</v>
      </c>
    </row>
    <row r="378" spans="1:2" x14ac:dyDescent="0.25">
      <c r="A378" s="113" t="s">
        <v>553</v>
      </c>
      <c r="B378" s="113" t="s">
        <v>116</v>
      </c>
    </row>
    <row r="379" spans="1:2" x14ac:dyDescent="0.25">
      <c r="A379" s="113" t="s">
        <v>554</v>
      </c>
      <c r="B379" s="113" t="s">
        <v>122</v>
      </c>
    </row>
    <row r="380" spans="1:2" x14ac:dyDescent="0.25">
      <c r="A380" s="113" t="s">
        <v>555</v>
      </c>
      <c r="B380" s="113" t="s">
        <v>118</v>
      </c>
    </row>
    <row r="381" spans="1:2" x14ac:dyDescent="0.25">
      <c r="A381" s="113" t="s">
        <v>556</v>
      </c>
      <c r="B381" s="113" t="s">
        <v>140</v>
      </c>
    </row>
    <row r="382" spans="1:2" x14ac:dyDescent="0.25">
      <c r="A382" s="113" t="s">
        <v>557</v>
      </c>
      <c r="B382" s="113" t="s">
        <v>140</v>
      </c>
    </row>
    <row r="383" spans="1:2" x14ac:dyDescent="0.25">
      <c r="A383" s="113" t="s">
        <v>558</v>
      </c>
      <c r="B383" s="113" t="s">
        <v>140</v>
      </c>
    </row>
    <row r="384" spans="1:2" x14ac:dyDescent="0.25">
      <c r="A384" s="113" t="s">
        <v>559</v>
      </c>
      <c r="B384" s="113" t="s">
        <v>140</v>
      </c>
    </row>
    <row r="385" spans="1:2" x14ac:dyDescent="0.25">
      <c r="A385" s="113" t="s">
        <v>560</v>
      </c>
      <c r="B385" s="113" t="s">
        <v>237</v>
      </c>
    </row>
    <row r="386" spans="1:2" x14ac:dyDescent="0.25">
      <c r="A386" s="113" t="s">
        <v>561</v>
      </c>
      <c r="B386" s="113" t="s">
        <v>183</v>
      </c>
    </row>
    <row r="387" spans="1:2" x14ac:dyDescent="0.25">
      <c r="A387" s="113" t="s">
        <v>562</v>
      </c>
      <c r="B387" s="113" t="s">
        <v>222</v>
      </c>
    </row>
    <row r="388" spans="1:2" x14ac:dyDescent="0.25">
      <c r="A388" s="113" t="s">
        <v>563</v>
      </c>
      <c r="B388" s="113" t="s">
        <v>253</v>
      </c>
    </row>
    <row r="389" spans="1:2" x14ac:dyDescent="0.25">
      <c r="A389" s="113" t="s">
        <v>564</v>
      </c>
      <c r="B389" s="113" t="s">
        <v>338</v>
      </c>
    </row>
    <row r="390" spans="1:2" x14ac:dyDescent="0.25">
      <c r="A390" s="113" t="s">
        <v>565</v>
      </c>
      <c r="B390" s="113" t="s">
        <v>255</v>
      </c>
    </row>
    <row r="391" spans="1:2" x14ac:dyDescent="0.25">
      <c r="A391" s="113" t="s">
        <v>566</v>
      </c>
      <c r="B391" s="113" t="s">
        <v>122</v>
      </c>
    </row>
    <row r="392" spans="1:2" x14ac:dyDescent="0.25">
      <c r="A392" s="113" t="s">
        <v>567</v>
      </c>
      <c r="B392" s="113" t="s">
        <v>110</v>
      </c>
    </row>
    <row r="393" spans="1:2" x14ac:dyDescent="0.25">
      <c r="A393" s="113" t="s">
        <v>568</v>
      </c>
      <c r="B393" s="113" t="s">
        <v>140</v>
      </c>
    </row>
    <row r="394" spans="1:2" x14ac:dyDescent="0.25">
      <c r="A394" s="113" t="s">
        <v>569</v>
      </c>
      <c r="B394" s="113" t="s">
        <v>122</v>
      </c>
    </row>
    <row r="395" spans="1:2" x14ac:dyDescent="0.25">
      <c r="A395" s="113" t="s">
        <v>570</v>
      </c>
      <c r="B395" s="113" t="s">
        <v>253</v>
      </c>
    </row>
    <row r="396" spans="1:2" x14ac:dyDescent="0.25">
      <c r="A396" s="113" t="s">
        <v>571</v>
      </c>
      <c r="B396" s="113" t="s">
        <v>118</v>
      </c>
    </row>
    <row r="397" spans="1:2" x14ac:dyDescent="0.25">
      <c r="A397" s="113" t="s">
        <v>572</v>
      </c>
      <c r="B397" s="113" t="s">
        <v>110</v>
      </c>
    </row>
    <row r="398" spans="1:2" x14ac:dyDescent="0.25">
      <c r="A398" s="113" t="s">
        <v>573</v>
      </c>
      <c r="B398" s="113" t="s">
        <v>574</v>
      </c>
    </row>
    <row r="399" spans="1:2" x14ac:dyDescent="0.25">
      <c r="A399" s="113" t="s">
        <v>573</v>
      </c>
      <c r="B399" s="113" t="s">
        <v>338</v>
      </c>
    </row>
    <row r="400" spans="1:2" x14ac:dyDescent="0.25">
      <c r="A400" s="113" t="s">
        <v>575</v>
      </c>
      <c r="B400" s="113" t="s">
        <v>140</v>
      </c>
    </row>
    <row r="401" spans="1:2" x14ac:dyDescent="0.25">
      <c r="A401" s="113" t="s">
        <v>576</v>
      </c>
      <c r="B401" s="113" t="s">
        <v>577</v>
      </c>
    </row>
    <row r="402" spans="1:2" x14ac:dyDescent="0.25">
      <c r="A402" s="113" t="s">
        <v>578</v>
      </c>
      <c r="B402" s="113" t="s">
        <v>579</v>
      </c>
    </row>
    <row r="403" spans="1:2" x14ac:dyDescent="0.25">
      <c r="A403" s="113" t="s">
        <v>580</v>
      </c>
      <c r="B403" s="113" t="s">
        <v>110</v>
      </c>
    </row>
    <row r="404" spans="1:2" x14ac:dyDescent="0.25">
      <c r="A404" s="113" t="s">
        <v>581</v>
      </c>
      <c r="B404" s="113" t="s">
        <v>120</v>
      </c>
    </row>
    <row r="405" spans="1:2" x14ac:dyDescent="0.25">
      <c r="A405" s="113" t="s">
        <v>582</v>
      </c>
      <c r="B405" s="113" t="s">
        <v>120</v>
      </c>
    </row>
    <row r="406" spans="1:2" x14ac:dyDescent="0.25">
      <c r="A406" s="113" t="s">
        <v>583</v>
      </c>
      <c r="B406" s="113" t="s">
        <v>237</v>
      </c>
    </row>
    <row r="407" spans="1:2" x14ac:dyDescent="0.25">
      <c r="A407" s="113" t="s">
        <v>584</v>
      </c>
      <c r="B407" s="113" t="s">
        <v>140</v>
      </c>
    </row>
    <row r="408" spans="1:2" x14ac:dyDescent="0.25">
      <c r="A408" s="113" t="s">
        <v>585</v>
      </c>
      <c r="B408" s="113" t="s">
        <v>110</v>
      </c>
    </row>
    <row r="409" spans="1:2" x14ac:dyDescent="0.25">
      <c r="A409" s="113" t="s">
        <v>586</v>
      </c>
      <c r="B409" s="113" t="s">
        <v>164</v>
      </c>
    </row>
    <row r="410" spans="1:2" x14ac:dyDescent="0.25">
      <c r="A410" s="113" t="s">
        <v>587</v>
      </c>
      <c r="B410" s="113" t="s">
        <v>183</v>
      </c>
    </row>
    <row r="411" spans="1:2" x14ac:dyDescent="0.25">
      <c r="A411" s="113" t="s">
        <v>588</v>
      </c>
      <c r="B411" s="113" t="s">
        <v>183</v>
      </c>
    </row>
    <row r="412" spans="1:2" x14ac:dyDescent="0.25">
      <c r="A412" s="113" t="s">
        <v>589</v>
      </c>
      <c r="B412" s="113" t="s">
        <v>590</v>
      </c>
    </row>
    <row r="413" spans="1:2" x14ac:dyDescent="0.25">
      <c r="A413" s="113" t="s">
        <v>591</v>
      </c>
      <c r="B413" s="113" t="s">
        <v>129</v>
      </c>
    </row>
    <row r="414" spans="1:2" x14ac:dyDescent="0.25">
      <c r="A414" s="113" t="s">
        <v>592</v>
      </c>
      <c r="B414" s="113" t="s">
        <v>133</v>
      </c>
    </row>
    <row r="415" spans="1:2" x14ac:dyDescent="0.25">
      <c r="A415" s="113" t="s">
        <v>593</v>
      </c>
      <c r="B415" s="113" t="s">
        <v>118</v>
      </c>
    </row>
    <row r="416" spans="1:2" x14ac:dyDescent="0.25">
      <c r="A416" s="113" t="s">
        <v>594</v>
      </c>
      <c r="B416" s="113" t="s">
        <v>118</v>
      </c>
    </row>
    <row r="417" spans="1:2" x14ac:dyDescent="0.25">
      <c r="A417" s="113" t="s">
        <v>595</v>
      </c>
      <c r="B417" s="113" t="s">
        <v>118</v>
      </c>
    </row>
    <row r="418" spans="1:2" x14ac:dyDescent="0.25">
      <c r="A418" s="113" t="s">
        <v>596</v>
      </c>
      <c r="B418" s="113" t="s">
        <v>118</v>
      </c>
    </row>
    <row r="419" spans="1:2" x14ac:dyDescent="0.25">
      <c r="A419" s="113" t="s">
        <v>597</v>
      </c>
      <c r="B419" s="113" t="s">
        <v>164</v>
      </c>
    </row>
    <row r="420" spans="1:2" x14ac:dyDescent="0.25">
      <c r="A420" s="113" t="s">
        <v>598</v>
      </c>
      <c r="B420" s="113" t="s">
        <v>110</v>
      </c>
    </row>
    <row r="421" spans="1:2" x14ac:dyDescent="0.25">
      <c r="A421" s="113" t="s">
        <v>599</v>
      </c>
      <c r="B421" s="113" t="s">
        <v>129</v>
      </c>
    </row>
    <row r="422" spans="1:2" x14ac:dyDescent="0.25">
      <c r="A422" s="113" t="s">
        <v>600</v>
      </c>
      <c r="B422" s="113" t="s">
        <v>142</v>
      </c>
    </row>
    <row r="423" spans="1:2" x14ac:dyDescent="0.25">
      <c r="A423" s="113" t="s">
        <v>601</v>
      </c>
      <c r="B423" s="113" t="s">
        <v>244</v>
      </c>
    </row>
    <row r="424" spans="1:2" x14ac:dyDescent="0.25">
      <c r="A424" s="113" t="s">
        <v>602</v>
      </c>
      <c r="B424" s="113" t="s">
        <v>168</v>
      </c>
    </row>
    <row r="425" spans="1:2" x14ac:dyDescent="0.25">
      <c r="A425" s="113" t="s">
        <v>603</v>
      </c>
      <c r="B425" s="113" t="s">
        <v>127</v>
      </c>
    </row>
    <row r="426" spans="1:2" x14ac:dyDescent="0.25">
      <c r="A426" s="113" t="s">
        <v>604</v>
      </c>
      <c r="B426" s="113" t="s">
        <v>122</v>
      </c>
    </row>
    <row r="427" spans="1:2" x14ac:dyDescent="0.25">
      <c r="A427" s="113" t="s">
        <v>605</v>
      </c>
      <c r="B427" s="113" t="s">
        <v>140</v>
      </c>
    </row>
    <row r="428" spans="1:2" x14ac:dyDescent="0.25">
      <c r="A428" s="113" t="s">
        <v>606</v>
      </c>
      <c r="B428" s="113" t="s">
        <v>127</v>
      </c>
    </row>
    <row r="429" spans="1:2" x14ac:dyDescent="0.25">
      <c r="A429" s="113" t="s">
        <v>607</v>
      </c>
      <c r="B429" s="113" t="s">
        <v>118</v>
      </c>
    </row>
    <row r="430" spans="1:2" x14ac:dyDescent="0.25">
      <c r="A430" s="113" t="s">
        <v>608</v>
      </c>
      <c r="B430" s="113" t="s">
        <v>142</v>
      </c>
    </row>
    <row r="431" spans="1:2" x14ac:dyDescent="0.25">
      <c r="A431" s="113" t="s">
        <v>609</v>
      </c>
      <c r="B431" s="113" t="s">
        <v>138</v>
      </c>
    </row>
    <row r="432" spans="1:2" x14ac:dyDescent="0.25">
      <c r="A432" s="113" t="s">
        <v>610</v>
      </c>
      <c r="B432" s="113" t="s">
        <v>122</v>
      </c>
    </row>
    <row r="433" spans="1:2" x14ac:dyDescent="0.25">
      <c r="A433" s="113" t="s">
        <v>611</v>
      </c>
      <c r="B433" s="113" t="s">
        <v>127</v>
      </c>
    </row>
    <row r="434" spans="1:2" x14ac:dyDescent="0.25">
      <c r="A434" s="113" t="s">
        <v>612</v>
      </c>
      <c r="B434" s="113" t="s">
        <v>142</v>
      </c>
    </row>
    <row r="435" spans="1:2" x14ac:dyDescent="0.25">
      <c r="A435" s="113" t="s">
        <v>613</v>
      </c>
      <c r="B435" s="113" t="s">
        <v>288</v>
      </c>
    </row>
    <row r="436" spans="1:2" x14ac:dyDescent="0.25">
      <c r="A436" s="113" t="s">
        <v>614</v>
      </c>
      <c r="B436" s="113" t="s">
        <v>615</v>
      </c>
    </row>
    <row r="437" spans="1:2" x14ac:dyDescent="0.25">
      <c r="A437" s="113" t="s">
        <v>616</v>
      </c>
      <c r="B437" s="113" t="s">
        <v>110</v>
      </c>
    </row>
    <row r="438" spans="1:2" x14ac:dyDescent="0.25">
      <c r="A438" s="113" t="s">
        <v>617</v>
      </c>
      <c r="B438" s="113" t="s">
        <v>127</v>
      </c>
    </row>
    <row r="439" spans="1:2" x14ac:dyDescent="0.25">
      <c r="A439" s="113" t="s">
        <v>618</v>
      </c>
      <c r="B439" s="113" t="s">
        <v>288</v>
      </c>
    </row>
    <row r="440" spans="1:2" x14ac:dyDescent="0.25">
      <c r="A440" s="113" t="s">
        <v>619</v>
      </c>
      <c r="B440" s="113" t="s">
        <v>620</v>
      </c>
    </row>
    <row r="441" spans="1:2" x14ac:dyDescent="0.25">
      <c r="A441" s="113" t="s">
        <v>621</v>
      </c>
      <c r="B441" s="113" t="s">
        <v>387</v>
      </c>
    </row>
    <row r="442" spans="1:2" x14ac:dyDescent="0.25">
      <c r="A442" s="113" t="s">
        <v>622</v>
      </c>
      <c r="B442" s="113" t="s">
        <v>118</v>
      </c>
    </row>
    <row r="443" spans="1:2" x14ac:dyDescent="0.25">
      <c r="A443" s="113" t="s">
        <v>623</v>
      </c>
      <c r="B443" s="113" t="s">
        <v>140</v>
      </c>
    </row>
    <row r="444" spans="1:2" x14ac:dyDescent="0.25">
      <c r="A444" s="113" t="s">
        <v>624</v>
      </c>
      <c r="B444" s="113" t="s">
        <v>170</v>
      </c>
    </row>
    <row r="445" spans="1:2" x14ac:dyDescent="0.25">
      <c r="A445" s="113" t="s">
        <v>625</v>
      </c>
      <c r="B445" s="113" t="s">
        <v>158</v>
      </c>
    </row>
    <row r="446" spans="1:2" x14ac:dyDescent="0.25">
      <c r="A446" s="113" t="s">
        <v>626</v>
      </c>
      <c r="B446" s="113" t="s">
        <v>140</v>
      </c>
    </row>
    <row r="447" spans="1:2" x14ac:dyDescent="0.25">
      <c r="A447" s="113" t="s">
        <v>627</v>
      </c>
      <c r="B447" s="113" t="s">
        <v>140</v>
      </c>
    </row>
    <row r="448" spans="1:2" x14ac:dyDescent="0.25">
      <c r="A448" s="113" t="s">
        <v>628</v>
      </c>
      <c r="B448" s="113" t="s">
        <v>140</v>
      </c>
    </row>
    <row r="449" spans="1:2" x14ac:dyDescent="0.25">
      <c r="A449" s="113" t="s">
        <v>629</v>
      </c>
      <c r="B449" s="113" t="s">
        <v>110</v>
      </c>
    </row>
    <row r="450" spans="1:2" x14ac:dyDescent="0.25">
      <c r="A450" s="113" t="s">
        <v>630</v>
      </c>
      <c r="B450" s="113" t="s">
        <v>140</v>
      </c>
    </row>
    <row r="451" spans="1:2" x14ac:dyDescent="0.25">
      <c r="A451" s="113" t="s">
        <v>631</v>
      </c>
      <c r="B451" s="113" t="s">
        <v>122</v>
      </c>
    </row>
    <row r="452" spans="1:2" x14ac:dyDescent="0.25">
      <c r="A452" s="113" t="s">
        <v>632</v>
      </c>
      <c r="B452" s="113" t="s">
        <v>118</v>
      </c>
    </row>
    <row r="453" spans="1:2" x14ac:dyDescent="0.25">
      <c r="A453" s="113" t="s">
        <v>633</v>
      </c>
      <c r="B453" s="113" t="s">
        <v>127</v>
      </c>
    </row>
    <row r="454" spans="1:2" x14ac:dyDescent="0.25">
      <c r="A454" s="113" t="s">
        <v>634</v>
      </c>
      <c r="B454" s="113" t="s">
        <v>195</v>
      </c>
    </row>
    <row r="455" spans="1:2" x14ac:dyDescent="0.25">
      <c r="A455" s="113" t="s">
        <v>635</v>
      </c>
      <c r="B455" s="113" t="s">
        <v>170</v>
      </c>
    </row>
    <row r="456" spans="1:2" x14ac:dyDescent="0.25">
      <c r="A456" s="113" t="s">
        <v>636</v>
      </c>
      <c r="B456" s="113" t="s">
        <v>140</v>
      </c>
    </row>
    <row r="457" spans="1:2" x14ac:dyDescent="0.25">
      <c r="A457" s="113" t="s">
        <v>637</v>
      </c>
      <c r="B457" s="113" t="s">
        <v>110</v>
      </c>
    </row>
    <row r="458" spans="1:2" x14ac:dyDescent="0.25">
      <c r="A458" s="113" t="s">
        <v>638</v>
      </c>
      <c r="B458" s="113" t="s">
        <v>122</v>
      </c>
    </row>
    <row r="459" spans="1:2" x14ac:dyDescent="0.25">
      <c r="A459" s="113" t="s">
        <v>639</v>
      </c>
      <c r="B459" s="113" t="s">
        <v>118</v>
      </c>
    </row>
    <row r="460" spans="1:2" x14ac:dyDescent="0.25">
      <c r="A460" s="113" t="s">
        <v>640</v>
      </c>
      <c r="B460" s="113" t="s">
        <v>118</v>
      </c>
    </row>
    <row r="461" spans="1:2" x14ac:dyDescent="0.25">
      <c r="A461" s="113" t="s">
        <v>641</v>
      </c>
      <c r="B461" s="113" t="s">
        <v>642</v>
      </c>
    </row>
    <row r="462" spans="1:2" x14ac:dyDescent="0.25">
      <c r="A462" s="113" t="s">
        <v>643</v>
      </c>
      <c r="B462" s="113" t="s">
        <v>140</v>
      </c>
    </row>
    <row r="463" spans="1:2" x14ac:dyDescent="0.25">
      <c r="A463" s="113" t="s">
        <v>644</v>
      </c>
      <c r="B463" s="113" t="s">
        <v>118</v>
      </c>
    </row>
    <row r="464" spans="1:2" x14ac:dyDescent="0.25">
      <c r="A464" s="113" t="s">
        <v>645</v>
      </c>
      <c r="B464" s="113" t="s">
        <v>646</v>
      </c>
    </row>
    <row r="465" spans="1:2" x14ac:dyDescent="0.25">
      <c r="A465" s="113" t="s">
        <v>647</v>
      </c>
      <c r="B465" s="113" t="s">
        <v>452</v>
      </c>
    </row>
    <row r="466" spans="1:2" x14ac:dyDescent="0.25">
      <c r="A466" s="113" t="s">
        <v>648</v>
      </c>
      <c r="B466" s="113" t="s">
        <v>170</v>
      </c>
    </row>
    <row r="467" spans="1:2" x14ac:dyDescent="0.25">
      <c r="A467" s="113" t="s">
        <v>649</v>
      </c>
      <c r="B467" s="113" t="s">
        <v>110</v>
      </c>
    </row>
    <row r="468" spans="1:2" x14ac:dyDescent="0.25">
      <c r="A468" s="113" t="s">
        <v>650</v>
      </c>
      <c r="B468" s="113" t="s">
        <v>651</v>
      </c>
    </row>
    <row r="469" spans="1:2" x14ac:dyDescent="0.25">
      <c r="A469" s="113" t="s">
        <v>652</v>
      </c>
      <c r="B469" s="113" t="s">
        <v>116</v>
      </c>
    </row>
    <row r="470" spans="1:2" x14ac:dyDescent="0.25">
      <c r="A470" s="113" t="s">
        <v>653</v>
      </c>
      <c r="B470" s="113" t="s">
        <v>116</v>
      </c>
    </row>
    <row r="471" spans="1:2" x14ac:dyDescent="0.25">
      <c r="A471" s="113" t="s">
        <v>654</v>
      </c>
      <c r="B471" s="113" t="s">
        <v>237</v>
      </c>
    </row>
    <row r="472" spans="1:2" x14ac:dyDescent="0.25">
      <c r="A472" s="113" t="s">
        <v>655</v>
      </c>
      <c r="B472" s="113" t="s">
        <v>122</v>
      </c>
    </row>
    <row r="473" spans="1:2" x14ac:dyDescent="0.25">
      <c r="A473" s="113" t="s">
        <v>656</v>
      </c>
      <c r="B473" s="113" t="s">
        <v>122</v>
      </c>
    </row>
    <row r="474" spans="1:2" x14ac:dyDescent="0.25">
      <c r="A474" s="113" t="s">
        <v>657</v>
      </c>
      <c r="B474" s="113" t="s">
        <v>658</v>
      </c>
    </row>
    <row r="475" spans="1:2" x14ac:dyDescent="0.25">
      <c r="A475" s="113" t="s">
        <v>659</v>
      </c>
      <c r="B475" s="113" t="s">
        <v>114</v>
      </c>
    </row>
    <row r="476" spans="1:2" x14ac:dyDescent="0.25">
      <c r="A476" s="113" t="s">
        <v>660</v>
      </c>
      <c r="B476" s="113" t="s">
        <v>114</v>
      </c>
    </row>
    <row r="477" spans="1:2" x14ac:dyDescent="0.25">
      <c r="A477" s="113" t="s">
        <v>661</v>
      </c>
      <c r="B477" s="113" t="s">
        <v>140</v>
      </c>
    </row>
    <row r="478" spans="1:2" x14ac:dyDescent="0.25">
      <c r="A478" s="113" t="s">
        <v>662</v>
      </c>
      <c r="B478" s="113" t="s">
        <v>140</v>
      </c>
    </row>
    <row r="479" spans="1:2" x14ac:dyDescent="0.25">
      <c r="A479" s="113" t="s">
        <v>663</v>
      </c>
      <c r="B479" s="113" t="s">
        <v>288</v>
      </c>
    </row>
    <row r="480" spans="1:2" x14ac:dyDescent="0.25">
      <c r="A480" s="113" t="s">
        <v>664</v>
      </c>
      <c r="B480" s="113" t="s">
        <v>315</v>
      </c>
    </row>
    <row r="481" spans="1:2" x14ac:dyDescent="0.25">
      <c r="A481" s="113" t="s">
        <v>665</v>
      </c>
      <c r="B481" s="113" t="s">
        <v>140</v>
      </c>
    </row>
    <row r="482" spans="1:2" x14ac:dyDescent="0.25">
      <c r="A482" s="113" t="s">
        <v>666</v>
      </c>
      <c r="B482" s="113" t="s">
        <v>140</v>
      </c>
    </row>
    <row r="483" spans="1:2" x14ac:dyDescent="0.25">
      <c r="A483" s="113" t="s">
        <v>667</v>
      </c>
      <c r="B483" s="113" t="s">
        <v>110</v>
      </c>
    </row>
    <row r="484" spans="1:2" x14ac:dyDescent="0.25">
      <c r="A484" s="113" t="s">
        <v>668</v>
      </c>
      <c r="B484" s="113" t="s">
        <v>140</v>
      </c>
    </row>
    <row r="485" spans="1:2" x14ac:dyDescent="0.25">
      <c r="A485" s="113" t="s">
        <v>669</v>
      </c>
      <c r="B485" s="113" t="s">
        <v>122</v>
      </c>
    </row>
    <row r="486" spans="1:2" x14ac:dyDescent="0.25">
      <c r="A486" s="113" t="s">
        <v>670</v>
      </c>
      <c r="B486" s="113" t="s">
        <v>120</v>
      </c>
    </row>
    <row r="487" spans="1:2" x14ac:dyDescent="0.25">
      <c r="A487" s="113" t="s">
        <v>671</v>
      </c>
      <c r="B487" s="113" t="s">
        <v>122</v>
      </c>
    </row>
    <row r="488" spans="1:2" x14ac:dyDescent="0.25">
      <c r="A488" s="113" t="s">
        <v>672</v>
      </c>
      <c r="B488" s="113" t="s">
        <v>140</v>
      </c>
    </row>
    <row r="489" spans="1:2" x14ac:dyDescent="0.25">
      <c r="A489" s="113" t="s">
        <v>673</v>
      </c>
      <c r="B489" s="113" t="s">
        <v>674</v>
      </c>
    </row>
    <row r="490" spans="1:2" x14ac:dyDescent="0.25">
      <c r="A490" s="113" t="s">
        <v>675</v>
      </c>
      <c r="B490" s="113" t="s">
        <v>140</v>
      </c>
    </row>
    <row r="491" spans="1:2" x14ac:dyDescent="0.25">
      <c r="A491" s="113" t="s">
        <v>676</v>
      </c>
      <c r="B491" s="113" t="s">
        <v>140</v>
      </c>
    </row>
    <row r="492" spans="1:2" x14ac:dyDescent="0.25">
      <c r="A492" s="113" t="s">
        <v>677</v>
      </c>
      <c r="B492" s="113" t="s">
        <v>140</v>
      </c>
    </row>
    <row r="493" spans="1:2" x14ac:dyDescent="0.25">
      <c r="A493" s="113" t="s">
        <v>678</v>
      </c>
      <c r="B493" s="113" t="s">
        <v>114</v>
      </c>
    </row>
    <row r="494" spans="1:2" x14ac:dyDescent="0.25">
      <c r="A494" s="113" t="s">
        <v>679</v>
      </c>
      <c r="B494" s="113" t="s">
        <v>140</v>
      </c>
    </row>
    <row r="495" spans="1:2" x14ac:dyDescent="0.25">
      <c r="A495" s="113" t="s">
        <v>680</v>
      </c>
      <c r="B495" s="113" t="s">
        <v>362</v>
      </c>
    </row>
    <row r="496" spans="1:2" x14ac:dyDescent="0.25">
      <c r="A496" s="113" t="s">
        <v>681</v>
      </c>
      <c r="B496" s="113" t="s">
        <v>140</v>
      </c>
    </row>
    <row r="497" spans="1:2" x14ac:dyDescent="0.25">
      <c r="A497" s="113" t="s">
        <v>682</v>
      </c>
      <c r="B497" s="113" t="s">
        <v>362</v>
      </c>
    </row>
    <row r="498" spans="1:2" x14ac:dyDescent="0.25">
      <c r="A498" s="113" t="s">
        <v>683</v>
      </c>
      <c r="B498" s="113" t="s">
        <v>110</v>
      </c>
    </row>
    <row r="499" spans="1:2" x14ac:dyDescent="0.25">
      <c r="A499" s="113" t="s">
        <v>684</v>
      </c>
      <c r="B499" s="113" t="s">
        <v>118</v>
      </c>
    </row>
    <row r="500" spans="1:2" x14ac:dyDescent="0.25">
      <c r="A500" s="113" t="s">
        <v>685</v>
      </c>
      <c r="B500" s="113" t="s">
        <v>270</v>
      </c>
    </row>
    <row r="501" spans="1:2" x14ac:dyDescent="0.25">
      <c r="A501" s="113" t="s">
        <v>686</v>
      </c>
      <c r="B501" s="113" t="s">
        <v>270</v>
      </c>
    </row>
    <row r="502" spans="1:2" x14ac:dyDescent="0.25">
      <c r="A502" s="113" t="s">
        <v>687</v>
      </c>
      <c r="B502" s="113" t="s">
        <v>140</v>
      </c>
    </row>
    <row r="503" spans="1:2" x14ac:dyDescent="0.25">
      <c r="A503" s="113" t="s">
        <v>688</v>
      </c>
      <c r="B503" s="113" t="s">
        <v>689</v>
      </c>
    </row>
    <row r="504" spans="1:2" x14ac:dyDescent="0.25">
      <c r="A504" s="113" t="s">
        <v>690</v>
      </c>
      <c r="B504" s="113" t="s">
        <v>127</v>
      </c>
    </row>
    <row r="505" spans="1:2" x14ac:dyDescent="0.25">
      <c r="A505" s="113" t="s">
        <v>691</v>
      </c>
      <c r="B505" s="113" t="s">
        <v>674</v>
      </c>
    </row>
    <row r="506" spans="1:2" x14ac:dyDescent="0.25">
      <c r="A506" s="113" t="s">
        <v>692</v>
      </c>
      <c r="B506" s="113" t="s">
        <v>140</v>
      </c>
    </row>
    <row r="507" spans="1:2" x14ac:dyDescent="0.25">
      <c r="A507" s="113" t="s">
        <v>693</v>
      </c>
      <c r="B507" s="113" t="s">
        <v>408</v>
      </c>
    </row>
    <row r="508" spans="1:2" x14ac:dyDescent="0.25">
      <c r="A508" s="113" t="s">
        <v>694</v>
      </c>
      <c r="B508" s="113" t="s">
        <v>122</v>
      </c>
    </row>
    <row r="509" spans="1:2" x14ac:dyDescent="0.25">
      <c r="A509" s="113" t="s">
        <v>695</v>
      </c>
      <c r="B509" s="113" t="s">
        <v>183</v>
      </c>
    </row>
    <row r="510" spans="1:2" x14ac:dyDescent="0.25">
      <c r="A510" s="113" t="s">
        <v>696</v>
      </c>
      <c r="B510" s="113" t="s">
        <v>651</v>
      </c>
    </row>
    <row r="511" spans="1:2" x14ac:dyDescent="0.25">
      <c r="A511" s="113" t="s">
        <v>697</v>
      </c>
      <c r="B511" s="113" t="s">
        <v>122</v>
      </c>
    </row>
    <row r="512" spans="1:2" x14ac:dyDescent="0.25">
      <c r="A512" s="113" t="s">
        <v>698</v>
      </c>
      <c r="B512" s="113" t="s">
        <v>142</v>
      </c>
    </row>
    <row r="513" spans="1:2" x14ac:dyDescent="0.25">
      <c r="A513" s="113" t="s">
        <v>699</v>
      </c>
      <c r="B513" s="113" t="s">
        <v>700</v>
      </c>
    </row>
    <row r="514" spans="1:2" x14ac:dyDescent="0.25">
      <c r="A514" s="113" t="s">
        <v>701</v>
      </c>
      <c r="B514" s="113" t="s">
        <v>177</v>
      </c>
    </row>
    <row r="515" spans="1:2" x14ac:dyDescent="0.25">
      <c r="A515" s="113" t="s">
        <v>702</v>
      </c>
      <c r="B515" s="113" t="s">
        <v>122</v>
      </c>
    </row>
    <row r="516" spans="1:2" x14ac:dyDescent="0.25">
      <c r="A516" s="113" t="s">
        <v>703</v>
      </c>
      <c r="B516" s="113" t="s">
        <v>118</v>
      </c>
    </row>
    <row r="517" spans="1:2" x14ac:dyDescent="0.25">
      <c r="A517" s="113" t="s">
        <v>704</v>
      </c>
      <c r="B517" s="113" t="s">
        <v>237</v>
      </c>
    </row>
    <row r="518" spans="1:2" x14ac:dyDescent="0.25">
      <c r="A518" s="113" t="s">
        <v>705</v>
      </c>
      <c r="B518" s="113" t="s">
        <v>122</v>
      </c>
    </row>
    <row r="519" spans="1:2" x14ac:dyDescent="0.25">
      <c r="A519" s="113" t="s">
        <v>706</v>
      </c>
      <c r="B519" s="113" t="s">
        <v>118</v>
      </c>
    </row>
    <row r="520" spans="1:2" x14ac:dyDescent="0.25">
      <c r="A520" s="113" t="s">
        <v>707</v>
      </c>
      <c r="B520" s="113" t="s">
        <v>253</v>
      </c>
    </row>
    <row r="521" spans="1:2" x14ac:dyDescent="0.25">
      <c r="A521" s="113" t="s">
        <v>708</v>
      </c>
      <c r="B521" s="113" t="s">
        <v>183</v>
      </c>
    </row>
    <row r="522" spans="1:2" x14ac:dyDescent="0.25">
      <c r="A522" s="113" t="s">
        <v>709</v>
      </c>
      <c r="B522" s="113" t="s">
        <v>244</v>
      </c>
    </row>
    <row r="523" spans="1:2" x14ac:dyDescent="0.25">
      <c r="A523" s="113" t="s">
        <v>710</v>
      </c>
      <c r="B523" s="113" t="s">
        <v>140</v>
      </c>
    </row>
    <row r="524" spans="1:2" x14ac:dyDescent="0.25">
      <c r="A524" s="113" t="s">
        <v>711</v>
      </c>
      <c r="B524" s="113" t="s">
        <v>315</v>
      </c>
    </row>
    <row r="525" spans="1:2" x14ac:dyDescent="0.25">
      <c r="A525" s="113" t="s">
        <v>712</v>
      </c>
      <c r="B525" s="113" t="s">
        <v>114</v>
      </c>
    </row>
    <row r="526" spans="1:2" x14ac:dyDescent="0.25">
      <c r="A526" s="113" t="s">
        <v>713</v>
      </c>
      <c r="B526" s="113" t="s">
        <v>122</v>
      </c>
    </row>
    <row r="527" spans="1:2" x14ac:dyDescent="0.25">
      <c r="A527" s="113" t="s">
        <v>714</v>
      </c>
      <c r="B527" s="113" t="s">
        <v>122</v>
      </c>
    </row>
    <row r="528" spans="1:2" x14ac:dyDescent="0.25">
      <c r="A528" s="113" t="s">
        <v>715</v>
      </c>
      <c r="B528" s="113" t="s">
        <v>120</v>
      </c>
    </row>
    <row r="529" spans="1:2" x14ac:dyDescent="0.25">
      <c r="A529" s="113" t="s">
        <v>716</v>
      </c>
      <c r="B529" s="113" t="s">
        <v>183</v>
      </c>
    </row>
    <row r="530" spans="1:2" x14ac:dyDescent="0.25">
      <c r="A530" s="113" t="s">
        <v>717</v>
      </c>
      <c r="B530" s="113" t="s">
        <v>122</v>
      </c>
    </row>
    <row r="531" spans="1:2" x14ac:dyDescent="0.25">
      <c r="A531" s="113" t="s">
        <v>718</v>
      </c>
      <c r="B531" s="113" t="s">
        <v>140</v>
      </c>
    </row>
    <row r="532" spans="1:2" x14ac:dyDescent="0.25">
      <c r="A532" s="113" t="s">
        <v>719</v>
      </c>
      <c r="B532" s="113" t="s">
        <v>720</v>
      </c>
    </row>
    <row r="533" spans="1:2" x14ac:dyDescent="0.25">
      <c r="A533" s="113" t="s">
        <v>721</v>
      </c>
      <c r="B533" s="113" t="s">
        <v>122</v>
      </c>
    </row>
    <row r="534" spans="1:2" x14ac:dyDescent="0.25">
      <c r="A534" s="113" t="s">
        <v>722</v>
      </c>
      <c r="B534" s="113" t="s">
        <v>374</v>
      </c>
    </row>
    <row r="535" spans="1:2" x14ac:dyDescent="0.25">
      <c r="A535" s="113" t="s">
        <v>723</v>
      </c>
      <c r="B535" s="113" t="s">
        <v>255</v>
      </c>
    </row>
    <row r="536" spans="1:2" x14ac:dyDescent="0.25">
      <c r="A536" s="113" t="s">
        <v>724</v>
      </c>
      <c r="B536" s="113" t="s">
        <v>189</v>
      </c>
    </row>
    <row r="537" spans="1:2" x14ac:dyDescent="0.25">
      <c r="A537" s="113" t="s">
        <v>725</v>
      </c>
      <c r="B537" s="113" t="s">
        <v>189</v>
      </c>
    </row>
    <row r="538" spans="1:2" x14ac:dyDescent="0.25">
      <c r="A538" s="113" t="s">
        <v>726</v>
      </c>
      <c r="B538" s="113" t="s">
        <v>189</v>
      </c>
    </row>
    <row r="539" spans="1:2" x14ac:dyDescent="0.25">
      <c r="A539" s="113" t="s">
        <v>727</v>
      </c>
      <c r="B539" s="113" t="s">
        <v>545</v>
      </c>
    </row>
    <row r="540" spans="1:2" x14ac:dyDescent="0.25">
      <c r="A540" s="113" t="s">
        <v>728</v>
      </c>
      <c r="B540" s="113" t="s">
        <v>189</v>
      </c>
    </row>
    <row r="541" spans="1:2" x14ac:dyDescent="0.25">
      <c r="A541" s="113" t="s">
        <v>729</v>
      </c>
      <c r="B541" s="113" t="s">
        <v>118</v>
      </c>
    </row>
    <row r="542" spans="1:2" x14ac:dyDescent="0.25">
      <c r="A542" s="113" t="s">
        <v>730</v>
      </c>
      <c r="B542" s="113" t="s">
        <v>253</v>
      </c>
    </row>
    <row r="543" spans="1:2" x14ac:dyDescent="0.25">
      <c r="A543" s="113" t="s">
        <v>731</v>
      </c>
      <c r="B543" s="113" t="s">
        <v>114</v>
      </c>
    </row>
    <row r="544" spans="1:2" x14ac:dyDescent="0.25">
      <c r="A544" s="113" t="s">
        <v>732</v>
      </c>
      <c r="B544" s="113" t="s">
        <v>237</v>
      </c>
    </row>
    <row r="545" spans="1:2" x14ac:dyDescent="0.25">
      <c r="A545" s="113" t="s">
        <v>733</v>
      </c>
      <c r="B545" s="113" t="s">
        <v>110</v>
      </c>
    </row>
    <row r="546" spans="1:2" x14ac:dyDescent="0.25">
      <c r="A546" s="113" t="s">
        <v>734</v>
      </c>
      <c r="B546" s="113" t="s">
        <v>142</v>
      </c>
    </row>
    <row r="547" spans="1:2" x14ac:dyDescent="0.25">
      <c r="A547" s="113" t="s">
        <v>735</v>
      </c>
      <c r="B547" s="113" t="s">
        <v>142</v>
      </c>
    </row>
    <row r="548" spans="1:2" x14ac:dyDescent="0.25">
      <c r="A548" s="113" t="s">
        <v>736</v>
      </c>
      <c r="B548" s="113" t="s">
        <v>737</v>
      </c>
    </row>
    <row r="549" spans="1:2" x14ac:dyDescent="0.25">
      <c r="A549" s="113" t="s">
        <v>738</v>
      </c>
      <c r="B549" s="113" t="s">
        <v>237</v>
      </c>
    </row>
    <row r="550" spans="1:2" x14ac:dyDescent="0.25">
      <c r="A550" s="113" t="s">
        <v>739</v>
      </c>
      <c r="B550" s="113" t="s">
        <v>110</v>
      </c>
    </row>
    <row r="551" spans="1:2" x14ac:dyDescent="0.25">
      <c r="A551" s="113" t="s">
        <v>740</v>
      </c>
      <c r="B551" s="113" t="s">
        <v>235</v>
      </c>
    </row>
    <row r="552" spans="1:2" x14ac:dyDescent="0.25">
      <c r="A552" s="113" t="s">
        <v>741</v>
      </c>
      <c r="B552" s="113" t="s">
        <v>288</v>
      </c>
    </row>
    <row r="553" spans="1:2" x14ac:dyDescent="0.25">
      <c r="A553" s="113" t="s">
        <v>742</v>
      </c>
      <c r="B553" s="113" t="s">
        <v>110</v>
      </c>
    </row>
    <row r="554" spans="1:2" x14ac:dyDescent="0.25">
      <c r="A554" s="113" t="s">
        <v>743</v>
      </c>
      <c r="B554" s="113" t="s">
        <v>140</v>
      </c>
    </row>
    <row r="555" spans="1:2" x14ac:dyDescent="0.25">
      <c r="A555" s="113" t="s">
        <v>744</v>
      </c>
      <c r="B555" s="113" t="s">
        <v>138</v>
      </c>
    </row>
    <row r="556" spans="1:2" x14ac:dyDescent="0.25">
      <c r="A556" s="113" t="s">
        <v>745</v>
      </c>
      <c r="B556" s="113" t="s">
        <v>138</v>
      </c>
    </row>
    <row r="557" spans="1:2" x14ac:dyDescent="0.25">
      <c r="A557" s="113" t="s">
        <v>746</v>
      </c>
      <c r="B557" s="113" t="s">
        <v>138</v>
      </c>
    </row>
    <row r="558" spans="1:2" x14ac:dyDescent="0.25">
      <c r="A558" s="113" t="s">
        <v>747</v>
      </c>
      <c r="B558" s="113" t="s">
        <v>140</v>
      </c>
    </row>
    <row r="559" spans="1:2" x14ac:dyDescent="0.25">
      <c r="A559" s="113" t="s">
        <v>748</v>
      </c>
      <c r="B559" s="113" t="s">
        <v>140</v>
      </c>
    </row>
    <row r="560" spans="1:2" x14ac:dyDescent="0.25">
      <c r="A560" s="113" t="s">
        <v>749</v>
      </c>
      <c r="B560" s="113" t="s">
        <v>750</v>
      </c>
    </row>
    <row r="561" spans="1:2" x14ac:dyDescent="0.25">
      <c r="A561" s="113" t="s">
        <v>751</v>
      </c>
      <c r="B561" s="113" t="s">
        <v>750</v>
      </c>
    </row>
    <row r="562" spans="1:2" x14ac:dyDescent="0.25">
      <c r="A562" s="113" t="s">
        <v>752</v>
      </c>
      <c r="B562" s="113" t="s">
        <v>183</v>
      </c>
    </row>
    <row r="563" spans="1:2" x14ac:dyDescent="0.25">
      <c r="A563" s="113" t="s">
        <v>753</v>
      </c>
      <c r="B563" s="113" t="s">
        <v>183</v>
      </c>
    </row>
    <row r="564" spans="1:2" x14ac:dyDescent="0.25">
      <c r="A564" s="113" t="s">
        <v>754</v>
      </c>
      <c r="B564" s="113" t="s">
        <v>183</v>
      </c>
    </row>
    <row r="565" spans="1:2" x14ac:dyDescent="0.25">
      <c r="A565" s="113" t="s">
        <v>755</v>
      </c>
      <c r="B565" s="113" t="s">
        <v>183</v>
      </c>
    </row>
    <row r="566" spans="1:2" x14ac:dyDescent="0.25">
      <c r="A566" s="113" t="s">
        <v>756</v>
      </c>
      <c r="B566" s="113" t="s">
        <v>183</v>
      </c>
    </row>
    <row r="567" spans="1:2" x14ac:dyDescent="0.25">
      <c r="A567" s="113" t="s">
        <v>757</v>
      </c>
      <c r="B567" s="113" t="s">
        <v>138</v>
      </c>
    </row>
    <row r="568" spans="1:2" x14ac:dyDescent="0.25">
      <c r="A568" s="113" t="s">
        <v>758</v>
      </c>
      <c r="B568" s="113" t="s">
        <v>183</v>
      </c>
    </row>
    <row r="569" spans="1:2" x14ac:dyDescent="0.25">
      <c r="A569" s="113" t="s">
        <v>759</v>
      </c>
      <c r="B569" s="113" t="s">
        <v>237</v>
      </c>
    </row>
    <row r="570" spans="1:2" x14ac:dyDescent="0.25">
      <c r="A570" s="113" t="s">
        <v>760</v>
      </c>
      <c r="B570" s="113" t="s">
        <v>183</v>
      </c>
    </row>
    <row r="571" spans="1:2" x14ac:dyDescent="0.25">
      <c r="A571" s="113" t="s">
        <v>761</v>
      </c>
      <c r="B571" s="113" t="s">
        <v>183</v>
      </c>
    </row>
    <row r="572" spans="1:2" x14ac:dyDescent="0.25">
      <c r="A572" s="113" t="s">
        <v>762</v>
      </c>
      <c r="B572" s="113" t="s">
        <v>183</v>
      </c>
    </row>
    <row r="573" spans="1:2" x14ac:dyDescent="0.25">
      <c r="A573" s="113" t="s">
        <v>763</v>
      </c>
      <c r="B573" s="113" t="s">
        <v>140</v>
      </c>
    </row>
    <row r="574" spans="1:2" x14ac:dyDescent="0.25">
      <c r="A574" s="113" t="s">
        <v>764</v>
      </c>
      <c r="B574" s="113" t="s">
        <v>122</v>
      </c>
    </row>
    <row r="575" spans="1:2" x14ac:dyDescent="0.25">
      <c r="A575" s="113" t="s">
        <v>765</v>
      </c>
      <c r="B575" s="113" t="s">
        <v>333</v>
      </c>
    </row>
    <row r="576" spans="1:2" x14ac:dyDescent="0.25">
      <c r="A576" s="113" t="s">
        <v>766</v>
      </c>
      <c r="B576" s="113" t="s">
        <v>138</v>
      </c>
    </row>
    <row r="577" spans="1:2" x14ac:dyDescent="0.25">
      <c r="A577" s="113" t="s">
        <v>767</v>
      </c>
      <c r="B577" s="113" t="s">
        <v>110</v>
      </c>
    </row>
    <row r="578" spans="1:2" x14ac:dyDescent="0.25">
      <c r="A578" s="113" t="s">
        <v>768</v>
      </c>
      <c r="B578" s="113" t="s">
        <v>118</v>
      </c>
    </row>
    <row r="579" spans="1:2" x14ac:dyDescent="0.25">
      <c r="A579" s="113" t="s">
        <v>769</v>
      </c>
      <c r="B579" s="113" t="s">
        <v>118</v>
      </c>
    </row>
    <row r="580" spans="1:2" x14ac:dyDescent="0.25">
      <c r="A580" s="113" t="s">
        <v>770</v>
      </c>
      <c r="B580" s="113" t="s">
        <v>118</v>
      </c>
    </row>
    <row r="581" spans="1:2" x14ac:dyDescent="0.25">
      <c r="A581" s="113" t="s">
        <v>771</v>
      </c>
      <c r="B581" s="113" t="s">
        <v>140</v>
      </c>
    </row>
    <row r="582" spans="1:2" x14ac:dyDescent="0.25">
      <c r="A582" s="113" t="s">
        <v>772</v>
      </c>
      <c r="B582" s="113" t="s">
        <v>140</v>
      </c>
    </row>
    <row r="583" spans="1:2" x14ac:dyDescent="0.25">
      <c r="A583" s="113" t="s">
        <v>773</v>
      </c>
      <c r="B583" s="113" t="s">
        <v>116</v>
      </c>
    </row>
    <row r="584" spans="1:2" x14ac:dyDescent="0.25">
      <c r="A584" s="113" t="s">
        <v>774</v>
      </c>
      <c r="B584" s="113" t="s">
        <v>127</v>
      </c>
    </row>
    <row r="585" spans="1:2" x14ac:dyDescent="0.25">
      <c r="A585" s="113" t="s">
        <v>775</v>
      </c>
      <c r="B585" s="113" t="s">
        <v>776</v>
      </c>
    </row>
    <row r="586" spans="1:2" x14ac:dyDescent="0.25">
      <c r="A586" s="113" t="s">
        <v>777</v>
      </c>
      <c r="B586" s="113" t="s">
        <v>333</v>
      </c>
    </row>
    <row r="587" spans="1:2" x14ac:dyDescent="0.25">
      <c r="A587" s="113" t="s">
        <v>778</v>
      </c>
      <c r="B587" s="113" t="s">
        <v>140</v>
      </c>
    </row>
    <row r="588" spans="1:2" x14ac:dyDescent="0.25">
      <c r="A588" s="113" t="s">
        <v>779</v>
      </c>
      <c r="B588" s="113" t="s">
        <v>780</v>
      </c>
    </row>
    <row r="589" spans="1:2" x14ac:dyDescent="0.25">
      <c r="A589" s="113" t="s">
        <v>781</v>
      </c>
      <c r="B589" s="113" t="s">
        <v>170</v>
      </c>
    </row>
    <row r="590" spans="1:2" x14ac:dyDescent="0.25">
      <c r="A590" s="113" t="s">
        <v>782</v>
      </c>
      <c r="B590" s="113" t="s">
        <v>783</v>
      </c>
    </row>
    <row r="591" spans="1:2" x14ac:dyDescent="0.25">
      <c r="A591" s="113" t="s">
        <v>784</v>
      </c>
      <c r="B591" s="113" t="s">
        <v>142</v>
      </c>
    </row>
    <row r="592" spans="1:2" x14ac:dyDescent="0.25">
      <c r="A592" s="113" t="s">
        <v>785</v>
      </c>
      <c r="B592" s="113" t="s">
        <v>786</v>
      </c>
    </row>
    <row r="593" spans="1:2" x14ac:dyDescent="0.25">
      <c r="A593" s="113" t="s">
        <v>787</v>
      </c>
      <c r="B593" s="113" t="s">
        <v>140</v>
      </c>
    </row>
    <row r="594" spans="1:2" x14ac:dyDescent="0.25">
      <c r="A594" s="113" t="s">
        <v>788</v>
      </c>
      <c r="B594" s="113" t="s">
        <v>127</v>
      </c>
    </row>
    <row r="595" spans="1:2" x14ac:dyDescent="0.25">
      <c r="A595" s="113" t="s">
        <v>789</v>
      </c>
      <c r="B595" s="113" t="s">
        <v>790</v>
      </c>
    </row>
    <row r="596" spans="1:2" x14ac:dyDescent="0.25">
      <c r="A596" s="113" t="s">
        <v>791</v>
      </c>
      <c r="B596" s="113" t="s">
        <v>338</v>
      </c>
    </row>
    <row r="597" spans="1:2" x14ac:dyDescent="0.25">
      <c r="A597" s="113" t="s">
        <v>792</v>
      </c>
      <c r="B597" s="113" t="s">
        <v>331</v>
      </c>
    </row>
    <row r="598" spans="1:2" x14ac:dyDescent="0.25">
      <c r="A598" s="113" t="s">
        <v>793</v>
      </c>
      <c r="B598" s="113" t="s">
        <v>110</v>
      </c>
    </row>
    <row r="599" spans="1:2" x14ac:dyDescent="0.25">
      <c r="A599" s="113" t="s">
        <v>794</v>
      </c>
      <c r="B599" s="113" t="s">
        <v>110</v>
      </c>
    </row>
    <row r="600" spans="1:2" x14ac:dyDescent="0.25">
      <c r="A600" s="113" t="s">
        <v>795</v>
      </c>
      <c r="B600" s="113" t="s">
        <v>780</v>
      </c>
    </row>
    <row r="601" spans="1:2" x14ac:dyDescent="0.25">
      <c r="A601" s="113" t="s">
        <v>796</v>
      </c>
      <c r="B601" s="113" t="s">
        <v>797</v>
      </c>
    </row>
    <row r="602" spans="1:2" x14ac:dyDescent="0.25">
      <c r="A602" s="113" t="s">
        <v>798</v>
      </c>
      <c r="B602" s="113" t="s">
        <v>120</v>
      </c>
    </row>
    <row r="603" spans="1:2" x14ac:dyDescent="0.25">
      <c r="A603" s="113" t="s">
        <v>799</v>
      </c>
      <c r="B603" s="113" t="s">
        <v>170</v>
      </c>
    </row>
    <row r="604" spans="1:2" x14ac:dyDescent="0.25">
      <c r="A604" s="113" t="s">
        <v>800</v>
      </c>
      <c r="B604" s="113" t="s">
        <v>122</v>
      </c>
    </row>
    <row r="605" spans="1:2" x14ac:dyDescent="0.25">
      <c r="A605" s="113" t="s">
        <v>801</v>
      </c>
      <c r="B605" s="113" t="s">
        <v>170</v>
      </c>
    </row>
    <row r="606" spans="1:2" x14ac:dyDescent="0.25">
      <c r="A606" s="113" t="s">
        <v>802</v>
      </c>
      <c r="B606" s="113" t="s">
        <v>164</v>
      </c>
    </row>
    <row r="607" spans="1:2" x14ac:dyDescent="0.25">
      <c r="A607" s="113" t="s">
        <v>803</v>
      </c>
      <c r="B607" s="113" t="s">
        <v>374</v>
      </c>
    </row>
    <row r="608" spans="1:2" x14ac:dyDescent="0.25">
      <c r="A608" s="113" t="s">
        <v>804</v>
      </c>
      <c r="B608" s="113" t="s">
        <v>127</v>
      </c>
    </row>
    <row r="609" spans="1:2" x14ac:dyDescent="0.25">
      <c r="A609" s="113" t="s">
        <v>805</v>
      </c>
      <c r="B609" s="113" t="s">
        <v>127</v>
      </c>
    </row>
    <row r="610" spans="1:2" x14ac:dyDescent="0.25">
      <c r="A610" s="113" t="s">
        <v>806</v>
      </c>
      <c r="B610" s="113" t="s">
        <v>127</v>
      </c>
    </row>
    <row r="611" spans="1:2" x14ac:dyDescent="0.25">
      <c r="A611" s="113" t="s">
        <v>807</v>
      </c>
      <c r="B611" s="113" t="s">
        <v>195</v>
      </c>
    </row>
    <row r="612" spans="1:2" x14ac:dyDescent="0.25">
      <c r="A612" s="113" t="s">
        <v>808</v>
      </c>
      <c r="B612" s="113" t="s">
        <v>140</v>
      </c>
    </row>
    <row r="613" spans="1:2" x14ac:dyDescent="0.25">
      <c r="A613" s="113" t="s">
        <v>809</v>
      </c>
      <c r="B613" s="113" t="s">
        <v>122</v>
      </c>
    </row>
    <row r="614" spans="1:2" x14ac:dyDescent="0.25">
      <c r="A614" s="113" t="s">
        <v>810</v>
      </c>
      <c r="B614" s="113" t="s">
        <v>118</v>
      </c>
    </row>
    <row r="615" spans="1:2" x14ac:dyDescent="0.25">
      <c r="A615" s="113" t="s">
        <v>811</v>
      </c>
      <c r="B615" s="113" t="s">
        <v>118</v>
      </c>
    </row>
    <row r="616" spans="1:2" x14ac:dyDescent="0.25">
      <c r="A616" s="113" t="s">
        <v>812</v>
      </c>
      <c r="B616" s="113" t="s">
        <v>118</v>
      </c>
    </row>
    <row r="617" spans="1:2" x14ac:dyDescent="0.25">
      <c r="A617" s="113" t="s">
        <v>813</v>
      </c>
      <c r="B617" s="113" t="s">
        <v>550</v>
      </c>
    </row>
    <row r="618" spans="1:2" x14ac:dyDescent="0.25">
      <c r="A618" s="113" t="s">
        <v>814</v>
      </c>
      <c r="B618" s="113" t="s">
        <v>142</v>
      </c>
    </row>
    <row r="619" spans="1:2" x14ac:dyDescent="0.25">
      <c r="A619" s="113" t="s">
        <v>815</v>
      </c>
      <c r="B619" s="113" t="s">
        <v>318</v>
      </c>
    </row>
    <row r="620" spans="1:2" x14ac:dyDescent="0.25">
      <c r="A620" s="113" t="s">
        <v>816</v>
      </c>
      <c r="B620" s="113" t="s">
        <v>164</v>
      </c>
    </row>
    <row r="621" spans="1:2" x14ac:dyDescent="0.25">
      <c r="A621" s="113" t="s">
        <v>817</v>
      </c>
      <c r="B621" s="113" t="s">
        <v>140</v>
      </c>
    </row>
    <row r="622" spans="1:2" x14ac:dyDescent="0.25">
      <c r="A622" s="113" t="s">
        <v>818</v>
      </c>
      <c r="B622" s="113" t="s">
        <v>127</v>
      </c>
    </row>
    <row r="623" spans="1:2" x14ac:dyDescent="0.25">
      <c r="A623" s="113" t="s">
        <v>819</v>
      </c>
      <c r="B623" s="113" t="s">
        <v>235</v>
      </c>
    </row>
    <row r="624" spans="1:2" x14ac:dyDescent="0.25">
      <c r="A624" s="113" t="s">
        <v>820</v>
      </c>
      <c r="B624" s="113" t="s">
        <v>821</v>
      </c>
    </row>
    <row r="625" spans="1:2" x14ac:dyDescent="0.25">
      <c r="A625" s="113" t="s">
        <v>822</v>
      </c>
      <c r="B625" s="113" t="s">
        <v>118</v>
      </c>
    </row>
    <row r="626" spans="1:2" x14ac:dyDescent="0.25">
      <c r="A626" s="113" t="s">
        <v>823</v>
      </c>
      <c r="B626" s="113" t="s">
        <v>118</v>
      </c>
    </row>
    <row r="627" spans="1:2" x14ac:dyDescent="0.25">
      <c r="A627" s="113" t="s">
        <v>824</v>
      </c>
      <c r="B627" s="113" t="s">
        <v>142</v>
      </c>
    </row>
    <row r="628" spans="1:2" x14ac:dyDescent="0.25">
      <c r="A628" s="113" t="s">
        <v>825</v>
      </c>
      <c r="B628" s="113" t="s">
        <v>118</v>
      </c>
    </row>
    <row r="629" spans="1:2" x14ac:dyDescent="0.25">
      <c r="A629" s="113" t="s">
        <v>826</v>
      </c>
      <c r="B629" s="113" t="s">
        <v>127</v>
      </c>
    </row>
    <row r="630" spans="1:2" x14ac:dyDescent="0.25">
      <c r="A630" s="113" t="s">
        <v>827</v>
      </c>
      <c r="B630" s="113" t="s">
        <v>140</v>
      </c>
    </row>
    <row r="631" spans="1:2" x14ac:dyDescent="0.25">
      <c r="A631" s="113" t="s">
        <v>828</v>
      </c>
      <c r="B631" s="113" t="s">
        <v>110</v>
      </c>
    </row>
    <row r="632" spans="1:2" x14ac:dyDescent="0.25">
      <c r="A632" s="113" t="s">
        <v>829</v>
      </c>
      <c r="B632" s="113" t="s">
        <v>830</v>
      </c>
    </row>
    <row r="633" spans="1:2" x14ac:dyDescent="0.25">
      <c r="A633" s="113" t="s">
        <v>831</v>
      </c>
      <c r="B633" s="113" t="s">
        <v>127</v>
      </c>
    </row>
    <row r="634" spans="1:2" x14ac:dyDescent="0.25">
      <c r="A634" s="113" t="s">
        <v>832</v>
      </c>
      <c r="B634" s="113" t="s">
        <v>833</v>
      </c>
    </row>
    <row r="635" spans="1:2" x14ac:dyDescent="0.25">
      <c r="A635" s="113" t="s">
        <v>834</v>
      </c>
      <c r="B635" s="113" t="s">
        <v>122</v>
      </c>
    </row>
    <row r="636" spans="1:2" x14ac:dyDescent="0.25">
      <c r="A636" s="113" t="s">
        <v>835</v>
      </c>
      <c r="B636" s="113" t="s">
        <v>120</v>
      </c>
    </row>
    <row r="637" spans="1:2" x14ac:dyDescent="0.25">
      <c r="A637" s="113" t="s">
        <v>836</v>
      </c>
      <c r="B637" s="113" t="s">
        <v>177</v>
      </c>
    </row>
    <row r="638" spans="1:2" x14ac:dyDescent="0.25">
      <c r="A638" s="113" t="s">
        <v>837</v>
      </c>
      <c r="B638" s="113" t="s">
        <v>177</v>
      </c>
    </row>
    <row r="639" spans="1:2" x14ac:dyDescent="0.25">
      <c r="A639" s="113" t="s">
        <v>838</v>
      </c>
      <c r="B639" s="113" t="s">
        <v>140</v>
      </c>
    </row>
    <row r="640" spans="1:2" x14ac:dyDescent="0.25">
      <c r="A640" s="113" t="s">
        <v>839</v>
      </c>
      <c r="B640" s="113" t="s">
        <v>138</v>
      </c>
    </row>
    <row r="641" spans="1:2" x14ac:dyDescent="0.25">
      <c r="A641" s="113" t="s">
        <v>840</v>
      </c>
      <c r="B641" s="113" t="s">
        <v>737</v>
      </c>
    </row>
    <row r="642" spans="1:2" x14ac:dyDescent="0.25">
      <c r="A642" s="113" t="s">
        <v>841</v>
      </c>
      <c r="B642" s="113" t="s">
        <v>140</v>
      </c>
    </row>
    <row r="643" spans="1:2" x14ac:dyDescent="0.25">
      <c r="A643" s="113" t="s">
        <v>842</v>
      </c>
      <c r="B643" s="113" t="s">
        <v>843</v>
      </c>
    </row>
    <row r="644" spans="1:2" x14ac:dyDescent="0.25">
      <c r="A644" s="113" t="s">
        <v>844</v>
      </c>
      <c r="B644" s="113" t="s">
        <v>177</v>
      </c>
    </row>
    <row r="645" spans="1:2" x14ac:dyDescent="0.25">
      <c r="A645" s="113" t="s">
        <v>845</v>
      </c>
      <c r="B645" s="113" t="s">
        <v>122</v>
      </c>
    </row>
    <row r="646" spans="1:2" x14ac:dyDescent="0.25">
      <c r="A646" s="113" t="s">
        <v>846</v>
      </c>
      <c r="B646" s="113" t="s">
        <v>138</v>
      </c>
    </row>
    <row r="647" spans="1:2" x14ac:dyDescent="0.25">
      <c r="A647" s="113" t="s">
        <v>847</v>
      </c>
      <c r="B647" s="113" t="s">
        <v>120</v>
      </c>
    </row>
    <row r="648" spans="1:2" x14ac:dyDescent="0.25">
      <c r="A648" s="113" t="s">
        <v>848</v>
      </c>
      <c r="B648" s="113" t="s">
        <v>786</v>
      </c>
    </row>
    <row r="649" spans="1:2" x14ac:dyDescent="0.25">
      <c r="A649" s="113" t="s">
        <v>849</v>
      </c>
      <c r="B649" s="113" t="s">
        <v>120</v>
      </c>
    </row>
    <row r="650" spans="1:2" x14ac:dyDescent="0.25">
      <c r="A650" s="113" t="s">
        <v>850</v>
      </c>
      <c r="B650" s="113" t="s">
        <v>129</v>
      </c>
    </row>
    <row r="651" spans="1:2" x14ac:dyDescent="0.25">
      <c r="A651" s="113" t="s">
        <v>851</v>
      </c>
      <c r="B651" s="113" t="s">
        <v>122</v>
      </c>
    </row>
    <row r="652" spans="1:2" x14ac:dyDescent="0.25">
      <c r="A652" s="113" t="s">
        <v>852</v>
      </c>
      <c r="B652" s="113" t="s">
        <v>122</v>
      </c>
    </row>
    <row r="653" spans="1:2" x14ac:dyDescent="0.25">
      <c r="A653" s="113" t="s">
        <v>853</v>
      </c>
      <c r="B653" s="113" t="s">
        <v>177</v>
      </c>
    </row>
    <row r="654" spans="1:2" x14ac:dyDescent="0.25">
      <c r="A654" s="113" t="s">
        <v>854</v>
      </c>
      <c r="B654" s="113" t="s">
        <v>177</v>
      </c>
    </row>
    <row r="655" spans="1:2" x14ac:dyDescent="0.25">
      <c r="A655" s="113" t="s">
        <v>855</v>
      </c>
      <c r="B655" s="113" t="s">
        <v>120</v>
      </c>
    </row>
    <row r="656" spans="1:2" x14ac:dyDescent="0.25">
      <c r="A656" s="113" t="s">
        <v>856</v>
      </c>
      <c r="B656" s="113" t="s">
        <v>110</v>
      </c>
    </row>
    <row r="657" spans="1:2" x14ac:dyDescent="0.25">
      <c r="A657" s="113" t="s">
        <v>857</v>
      </c>
      <c r="B657" s="113" t="s">
        <v>122</v>
      </c>
    </row>
    <row r="658" spans="1:2" x14ac:dyDescent="0.25">
      <c r="A658" s="113" t="s">
        <v>858</v>
      </c>
      <c r="B658" s="113" t="s">
        <v>138</v>
      </c>
    </row>
    <row r="659" spans="1:2" x14ac:dyDescent="0.25">
      <c r="A659" s="113" t="s">
        <v>859</v>
      </c>
      <c r="B659" s="113" t="s">
        <v>209</v>
      </c>
    </row>
    <row r="660" spans="1:2" x14ac:dyDescent="0.25">
      <c r="A660" s="113" t="s">
        <v>860</v>
      </c>
      <c r="B660" s="113" t="s">
        <v>197</v>
      </c>
    </row>
    <row r="661" spans="1:2" x14ac:dyDescent="0.25">
      <c r="A661" s="113" t="s">
        <v>861</v>
      </c>
      <c r="B661" s="113" t="s">
        <v>331</v>
      </c>
    </row>
    <row r="662" spans="1:2" x14ac:dyDescent="0.25">
      <c r="A662" s="113" t="s">
        <v>862</v>
      </c>
      <c r="B662" s="113" t="s">
        <v>331</v>
      </c>
    </row>
    <row r="663" spans="1:2" x14ac:dyDescent="0.25">
      <c r="A663" s="113" t="s">
        <v>863</v>
      </c>
      <c r="B663" s="113" t="s">
        <v>168</v>
      </c>
    </row>
    <row r="664" spans="1:2" x14ac:dyDescent="0.25">
      <c r="A664" s="113" t="s">
        <v>864</v>
      </c>
      <c r="B664" s="113" t="s">
        <v>140</v>
      </c>
    </row>
    <row r="665" spans="1:2" x14ac:dyDescent="0.25">
      <c r="A665" s="113" t="s">
        <v>865</v>
      </c>
      <c r="B665" s="113" t="s">
        <v>197</v>
      </c>
    </row>
    <row r="666" spans="1:2" x14ac:dyDescent="0.25">
      <c r="A666" s="113" t="s">
        <v>866</v>
      </c>
      <c r="B666" s="113" t="s">
        <v>195</v>
      </c>
    </row>
    <row r="667" spans="1:2" x14ac:dyDescent="0.25">
      <c r="A667" s="113" t="s">
        <v>867</v>
      </c>
      <c r="B667" s="113" t="s">
        <v>195</v>
      </c>
    </row>
    <row r="668" spans="1:2" x14ac:dyDescent="0.25">
      <c r="A668" s="113" t="s">
        <v>868</v>
      </c>
      <c r="B668" s="113" t="s">
        <v>118</v>
      </c>
    </row>
    <row r="669" spans="1:2" x14ac:dyDescent="0.25">
      <c r="A669" s="113" t="s">
        <v>869</v>
      </c>
      <c r="B669" s="113" t="s">
        <v>118</v>
      </c>
    </row>
    <row r="670" spans="1:2" x14ac:dyDescent="0.25">
      <c r="A670" s="113" t="s">
        <v>870</v>
      </c>
      <c r="B670" s="113" t="s">
        <v>244</v>
      </c>
    </row>
    <row r="671" spans="1:2" x14ac:dyDescent="0.25">
      <c r="A671" s="113" t="s">
        <v>871</v>
      </c>
      <c r="B671" s="113" t="s">
        <v>110</v>
      </c>
    </row>
    <row r="672" spans="1:2" x14ac:dyDescent="0.25">
      <c r="A672" s="113" t="s">
        <v>872</v>
      </c>
      <c r="B672" s="113" t="s">
        <v>110</v>
      </c>
    </row>
    <row r="673" spans="1:2" x14ac:dyDescent="0.25">
      <c r="A673" s="113" t="s">
        <v>873</v>
      </c>
      <c r="B673" s="113" t="s">
        <v>189</v>
      </c>
    </row>
    <row r="674" spans="1:2" x14ac:dyDescent="0.25">
      <c r="A674" s="113" t="s">
        <v>874</v>
      </c>
      <c r="B674" s="113" t="s">
        <v>358</v>
      </c>
    </row>
    <row r="675" spans="1:2" x14ac:dyDescent="0.25">
      <c r="A675" s="113" t="s">
        <v>875</v>
      </c>
      <c r="B675" s="113" t="s">
        <v>110</v>
      </c>
    </row>
    <row r="676" spans="1:2" x14ac:dyDescent="0.25">
      <c r="A676" s="113" t="s">
        <v>876</v>
      </c>
      <c r="B676" s="113" t="s">
        <v>140</v>
      </c>
    </row>
    <row r="677" spans="1:2" x14ac:dyDescent="0.25">
      <c r="A677" s="113" t="s">
        <v>877</v>
      </c>
      <c r="B677" s="113" t="s">
        <v>790</v>
      </c>
    </row>
    <row r="678" spans="1:2" x14ac:dyDescent="0.25">
      <c r="A678" s="113" t="s">
        <v>878</v>
      </c>
      <c r="B678" s="113" t="s">
        <v>142</v>
      </c>
    </row>
    <row r="679" spans="1:2" x14ac:dyDescent="0.25">
      <c r="A679" s="113" t="s">
        <v>879</v>
      </c>
      <c r="B679" s="113" t="s">
        <v>110</v>
      </c>
    </row>
    <row r="680" spans="1:2" x14ac:dyDescent="0.25">
      <c r="A680" s="113" t="s">
        <v>880</v>
      </c>
      <c r="B680" s="113" t="s">
        <v>881</v>
      </c>
    </row>
    <row r="681" spans="1:2" x14ac:dyDescent="0.25">
      <c r="A681" s="113" t="s">
        <v>882</v>
      </c>
      <c r="B681" s="113" t="s">
        <v>881</v>
      </c>
    </row>
    <row r="682" spans="1:2" x14ac:dyDescent="0.25">
      <c r="A682" s="113" t="s">
        <v>883</v>
      </c>
      <c r="B682" s="113" t="s">
        <v>118</v>
      </c>
    </row>
    <row r="683" spans="1:2" x14ac:dyDescent="0.25">
      <c r="A683" s="113" t="s">
        <v>884</v>
      </c>
      <c r="B683" s="113" t="s">
        <v>114</v>
      </c>
    </row>
    <row r="684" spans="1:2" x14ac:dyDescent="0.25">
      <c r="A684" s="113" t="s">
        <v>885</v>
      </c>
      <c r="B684" s="113" t="s">
        <v>114</v>
      </c>
    </row>
    <row r="685" spans="1:2" x14ac:dyDescent="0.25">
      <c r="A685" s="113" t="s">
        <v>886</v>
      </c>
      <c r="B685" s="113" t="s">
        <v>110</v>
      </c>
    </row>
    <row r="686" spans="1:2" x14ac:dyDescent="0.25">
      <c r="A686" s="113" t="s">
        <v>887</v>
      </c>
      <c r="B686" s="113" t="s">
        <v>888</v>
      </c>
    </row>
    <row r="687" spans="1:2" x14ac:dyDescent="0.25">
      <c r="A687" s="113" t="s">
        <v>889</v>
      </c>
      <c r="B687" s="113" t="s">
        <v>168</v>
      </c>
    </row>
    <row r="688" spans="1:2" x14ac:dyDescent="0.25">
      <c r="A688" s="113" t="s">
        <v>890</v>
      </c>
      <c r="B688" s="113" t="s">
        <v>405</v>
      </c>
    </row>
    <row r="689" spans="1:2" x14ac:dyDescent="0.25">
      <c r="A689" s="113" t="s">
        <v>891</v>
      </c>
      <c r="B689" s="113" t="s">
        <v>197</v>
      </c>
    </row>
    <row r="690" spans="1:2" x14ac:dyDescent="0.25">
      <c r="A690" s="113" t="s">
        <v>892</v>
      </c>
      <c r="B690" s="113" t="s">
        <v>265</v>
      </c>
    </row>
    <row r="691" spans="1:2" x14ac:dyDescent="0.25">
      <c r="A691" s="113" t="s">
        <v>893</v>
      </c>
      <c r="B691" s="113" t="s">
        <v>579</v>
      </c>
    </row>
    <row r="692" spans="1:2" x14ac:dyDescent="0.25">
      <c r="A692" s="113" t="s">
        <v>894</v>
      </c>
      <c r="B692" s="113" t="s">
        <v>120</v>
      </c>
    </row>
    <row r="693" spans="1:2" x14ac:dyDescent="0.25">
      <c r="A693" s="113" t="s">
        <v>895</v>
      </c>
      <c r="B693" s="113" t="s">
        <v>244</v>
      </c>
    </row>
    <row r="694" spans="1:2" x14ac:dyDescent="0.25">
      <c r="A694" s="113" t="s">
        <v>896</v>
      </c>
      <c r="B694" s="113" t="s">
        <v>127</v>
      </c>
    </row>
    <row r="695" spans="1:2" x14ac:dyDescent="0.25">
      <c r="A695" s="113" t="s">
        <v>897</v>
      </c>
      <c r="B695" s="113" t="s">
        <v>333</v>
      </c>
    </row>
    <row r="696" spans="1:2" x14ac:dyDescent="0.25">
      <c r="A696" s="113" t="s">
        <v>898</v>
      </c>
      <c r="B696" s="113" t="s">
        <v>127</v>
      </c>
    </row>
    <row r="697" spans="1:2" x14ac:dyDescent="0.25">
      <c r="A697" s="113" t="s">
        <v>899</v>
      </c>
      <c r="B697" s="113" t="s">
        <v>900</v>
      </c>
    </row>
    <row r="698" spans="1:2" x14ac:dyDescent="0.25">
      <c r="A698" s="113" t="s">
        <v>901</v>
      </c>
      <c r="B698" s="113" t="s">
        <v>209</v>
      </c>
    </row>
    <row r="699" spans="1:2" x14ac:dyDescent="0.25">
      <c r="A699" s="113" t="s">
        <v>902</v>
      </c>
      <c r="B699" s="113" t="s">
        <v>110</v>
      </c>
    </row>
    <row r="700" spans="1:2" x14ac:dyDescent="0.25">
      <c r="A700" s="113" t="s">
        <v>903</v>
      </c>
      <c r="B700" s="113" t="s">
        <v>110</v>
      </c>
    </row>
    <row r="701" spans="1:2" x14ac:dyDescent="0.25">
      <c r="A701" s="113" t="s">
        <v>904</v>
      </c>
      <c r="B701" s="113" t="s">
        <v>118</v>
      </c>
    </row>
    <row r="702" spans="1:2" x14ac:dyDescent="0.25">
      <c r="A702" s="113" t="s">
        <v>905</v>
      </c>
      <c r="B702" s="113" t="s">
        <v>118</v>
      </c>
    </row>
    <row r="703" spans="1:2" x14ac:dyDescent="0.25">
      <c r="A703" s="113" t="s">
        <v>906</v>
      </c>
      <c r="B703" s="113" t="s">
        <v>122</v>
      </c>
    </row>
    <row r="704" spans="1:2" x14ac:dyDescent="0.25">
      <c r="A704" s="113" t="s">
        <v>907</v>
      </c>
      <c r="B704" s="113" t="s">
        <v>110</v>
      </c>
    </row>
    <row r="705" spans="1:2" x14ac:dyDescent="0.25">
      <c r="A705" s="113" t="s">
        <v>908</v>
      </c>
      <c r="B705" s="113" t="s">
        <v>140</v>
      </c>
    </row>
    <row r="706" spans="1:2" x14ac:dyDescent="0.25">
      <c r="A706" s="113" t="s">
        <v>909</v>
      </c>
      <c r="B706" s="113" t="s">
        <v>120</v>
      </c>
    </row>
    <row r="707" spans="1:2" x14ac:dyDescent="0.25">
      <c r="A707" s="113" t="s">
        <v>910</v>
      </c>
      <c r="B707" s="113" t="s">
        <v>843</v>
      </c>
    </row>
    <row r="708" spans="1:2" x14ac:dyDescent="0.25">
      <c r="A708" s="113" t="s">
        <v>911</v>
      </c>
      <c r="B708" s="113" t="s">
        <v>235</v>
      </c>
    </row>
    <row r="709" spans="1:2" x14ac:dyDescent="0.25">
      <c r="A709" s="113" t="s">
        <v>912</v>
      </c>
      <c r="B709" s="113" t="s">
        <v>170</v>
      </c>
    </row>
    <row r="710" spans="1:2" x14ac:dyDescent="0.25">
      <c r="A710" s="113" t="s">
        <v>913</v>
      </c>
      <c r="B710" s="113" t="s">
        <v>118</v>
      </c>
    </row>
    <row r="711" spans="1:2" x14ac:dyDescent="0.25">
      <c r="A711" s="113" t="s">
        <v>914</v>
      </c>
      <c r="B711" s="113" t="s">
        <v>118</v>
      </c>
    </row>
    <row r="712" spans="1:2" x14ac:dyDescent="0.25">
      <c r="A712" s="113" t="s">
        <v>915</v>
      </c>
      <c r="B712" s="113" t="s">
        <v>118</v>
      </c>
    </row>
    <row r="713" spans="1:2" x14ac:dyDescent="0.25">
      <c r="A713" s="113" t="s">
        <v>916</v>
      </c>
      <c r="B713" s="113" t="s">
        <v>120</v>
      </c>
    </row>
    <row r="714" spans="1:2" x14ac:dyDescent="0.25">
      <c r="A714" s="113" t="s">
        <v>917</v>
      </c>
      <c r="B714" s="113" t="s">
        <v>122</v>
      </c>
    </row>
    <row r="715" spans="1:2" x14ac:dyDescent="0.25">
      <c r="A715" s="113" t="s">
        <v>918</v>
      </c>
      <c r="B715" s="113" t="s">
        <v>122</v>
      </c>
    </row>
    <row r="716" spans="1:2" x14ac:dyDescent="0.25">
      <c r="A716" s="113" t="s">
        <v>919</v>
      </c>
      <c r="B716" s="113" t="s">
        <v>140</v>
      </c>
    </row>
    <row r="717" spans="1:2" x14ac:dyDescent="0.25">
      <c r="A717" s="113" t="s">
        <v>920</v>
      </c>
      <c r="B717" s="113" t="s">
        <v>177</v>
      </c>
    </row>
    <row r="718" spans="1:2" x14ac:dyDescent="0.25">
      <c r="A718" s="113" t="s">
        <v>921</v>
      </c>
      <c r="B718" s="113" t="s">
        <v>700</v>
      </c>
    </row>
    <row r="719" spans="1:2" x14ac:dyDescent="0.25">
      <c r="A719" s="113" t="s">
        <v>922</v>
      </c>
      <c r="B719" s="113" t="s">
        <v>122</v>
      </c>
    </row>
    <row r="720" spans="1:2" x14ac:dyDescent="0.25">
      <c r="A720" s="113" t="s">
        <v>923</v>
      </c>
      <c r="B720" s="113" t="s">
        <v>120</v>
      </c>
    </row>
    <row r="721" spans="1:2" x14ac:dyDescent="0.25">
      <c r="A721" s="113" t="s">
        <v>924</v>
      </c>
      <c r="B721" s="113" t="s">
        <v>158</v>
      </c>
    </row>
    <row r="722" spans="1:2" x14ac:dyDescent="0.25">
      <c r="A722" s="113" t="s">
        <v>925</v>
      </c>
      <c r="B722" s="113" t="s">
        <v>140</v>
      </c>
    </row>
    <row r="723" spans="1:2" x14ac:dyDescent="0.25">
      <c r="A723" s="113" t="s">
        <v>926</v>
      </c>
      <c r="B723" s="113" t="s">
        <v>170</v>
      </c>
    </row>
    <row r="724" spans="1:2" x14ac:dyDescent="0.25">
      <c r="A724" s="113" t="s">
        <v>927</v>
      </c>
      <c r="B724" s="113" t="s">
        <v>118</v>
      </c>
    </row>
    <row r="725" spans="1:2" x14ac:dyDescent="0.25">
      <c r="A725" s="113" t="s">
        <v>928</v>
      </c>
      <c r="B725" s="113" t="s">
        <v>110</v>
      </c>
    </row>
    <row r="726" spans="1:2" x14ac:dyDescent="0.25">
      <c r="A726" s="113" t="s">
        <v>929</v>
      </c>
      <c r="B726" s="113" t="s">
        <v>127</v>
      </c>
    </row>
    <row r="727" spans="1:2" x14ac:dyDescent="0.25">
      <c r="A727" s="113" t="s">
        <v>930</v>
      </c>
      <c r="B727" s="113" t="s">
        <v>164</v>
      </c>
    </row>
    <row r="728" spans="1:2" x14ac:dyDescent="0.25">
      <c r="A728" s="113" t="s">
        <v>931</v>
      </c>
      <c r="B728" s="113" t="s">
        <v>164</v>
      </c>
    </row>
    <row r="729" spans="1:2" x14ac:dyDescent="0.25">
      <c r="A729" s="113" t="s">
        <v>932</v>
      </c>
      <c r="B729" s="113" t="s">
        <v>140</v>
      </c>
    </row>
    <row r="730" spans="1:2" x14ac:dyDescent="0.25">
      <c r="A730" s="113" t="s">
        <v>933</v>
      </c>
      <c r="B730" s="113" t="s">
        <v>189</v>
      </c>
    </row>
    <row r="731" spans="1:2" x14ac:dyDescent="0.25">
      <c r="A731" s="113" t="s">
        <v>934</v>
      </c>
      <c r="B731" s="113" t="s">
        <v>189</v>
      </c>
    </row>
    <row r="732" spans="1:2" x14ac:dyDescent="0.25">
      <c r="A732" s="113" t="s">
        <v>935</v>
      </c>
      <c r="B732" s="113" t="s">
        <v>140</v>
      </c>
    </row>
    <row r="733" spans="1:2" x14ac:dyDescent="0.25">
      <c r="A733" s="113" t="s">
        <v>936</v>
      </c>
      <c r="B733" s="113" t="s">
        <v>140</v>
      </c>
    </row>
    <row r="734" spans="1:2" x14ac:dyDescent="0.25">
      <c r="A734" s="113" t="s">
        <v>937</v>
      </c>
      <c r="B734" s="113" t="s">
        <v>110</v>
      </c>
    </row>
    <row r="735" spans="1:2" x14ac:dyDescent="0.25">
      <c r="A735" s="113" t="s">
        <v>938</v>
      </c>
      <c r="B735" s="113" t="s">
        <v>140</v>
      </c>
    </row>
    <row r="736" spans="1:2" x14ac:dyDescent="0.25">
      <c r="A736" s="113" t="s">
        <v>939</v>
      </c>
      <c r="B736" s="113" t="s">
        <v>120</v>
      </c>
    </row>
    <row r="737" spans="1:2" x14ac:dyDescent="0.25">
      <c r="A737" s="113" t="s">
        <v>940</v>
      </c>
      <c r="B737" s="113" t="s">
        <v>118</v>
      </c>
    </row>
    <row r="738" spans="1:2" x14ac:dyDescent="0.25">
      <c r="A738" s="113" t="s">
        <v>941</v>
      </c>
      <c r="B738" s="113" t="s">
        <v>170</v>
      </c>
    </row>
    <row r="739" spans="1:2" x14ac:dyDescent="0.25">
      <c r="A739" s="113" t="s">
        <v>942</v>
      </c>
      <c r="B739" s="113" t="s">
        <v>142</v>
      </c>
    </row>
    <row r="740" spans="1:2" x14ac:dyDescent="0.25">
      <c r="A740" s="113" t="s">
        <v>943</v>
      </c>
      <c r="B740" s="113" t="s">
        <v>142</v>
      </c>
    </row>
    <row r="741" spans="1:2" x14ac:dyDescent="0.25">
      <c r="A741" s="113" t="s">
        <v>944</v>
      </c>
      <c r="B741" s="113" t="s">
        <v>362</v>
      </c>
    </row>
    <row r="742" spans="1:2" x14ac:dyDescent="0.25">
      <c r="A742" s="113" t="s">
        <v>945</v>
      </c>
      <c r="B742" s="113" t="s">
        <v>333</v>
      </c>
    </row>
    <row r="743" spans="1:2" x14ac:dyDescent="0.25">
      <c r="A743" s="113" t="s">
        <v>946</v>
      </c>
      <c r="B743" s="113" t="s">
        <v>140</v>
      </c>
    </row>
    <row r="744" spans="1:2" x14ac:dyDescent="0.25">
      <c r="A744" s="113" t="s">
        <v>947</v>
      </c>
      <c r="B744" s="113" t="s">
        <v>140</v>
      </c>
    </row>
    <row r="745" spans="1:2" x14ac:dyDescent="0.25">
      <c r="A745" s="113" t="s">
        <v>948</v>
      </c>
      <c r="B745" s="113" t="s">
        <v>122</v>
      </c>
    </row>
    <row r="746" spans="1:2" x14ac:dyDescent="0.25">
      <c r="A746" s="113" t="s">
        <v>949</v>
      </c>
      <c r="B746" s="113" t="s">
        <v>170</v>
      </c>
    </row>
    <row r="747" spans="1:2" x14ac:dyDescent="0.25">
      <c r="A747" s="113" t="s">
        <v>950</v>
      </c>
      <c r="B747" s="113" t="s">
        <v>140</v>
      </c>
    </row>
    <row r="748" spans="1:2" x14ac:dyDescent="0.25">
      <c r="A748" s="113" t="s">
        <v>951</v>
      </c>
      <c r="B748" s="113" t="s">
        <v>129</v>
      </c>
    </row>
    <row r="749" spans="1:2" x14ac:dyDescent="0.25">
      <c r="A749" s="113" t="s">
        <v>952</v>
      </c>
      <c r="B749" s="113" t="s">
        <v>288</v>
      </c>
    </row>
    <row r="750" spans="1:2" x14ac:dyDescent="0.25">
      <c r="A750" s="113" t="s">
        <v>953</v>
      </c>
      <c r="B750" s="113" t="s">
        <v>237</v>
      </c>
    </row>
    <row r="751" spans="1:2" x14ac:dyDescent="0.25">
      <c r="A751" s="113" t="s">
        <v>954</v>
      </c>
      <c r="B751" s="113" t="s">
        <v>140</v>
      </c>
    </row>
    <row r="752" spans="1:2" x14ac:dyDescent="0.25">
      <c r="A752" s="113" t="s">
        <v>955</v>
      </c>
      <c r="B752" s="113" t="s">
        <v>140</v>
      </c>
    </row>
    <row r="753" spans="1:2" x14ac:dyDescent="0.25">
      <c r="A753" s="113" t="s">
        <v>956</v>
      </c>
      <c r="B753" s="113" t="s">
        <v>140</v>
      </c>
    </row>
    <row r="754" spans="1:2" x14ac:dyDescent="0.25">
      <c r="A754" s="113" t="s">
        <v>957</v>
      </c>
      <c r="B754" s="113" t="s">
        <v>110</v>
      </c>
    </row>
    <row r="755" spans="1:2" x14ac:dyDescent="0.25">
      <c r="A755" s="113" t="s">
        <v>958</v>
      </c>
      <c r="B755" s="113" t="s">
        <v>122</v>
      </c>
    </row>
    <row r="756" spans="1:2" x14ac:dyDescent="0.25">
      <c r="A756" s="113" t="s">
        <v>959</v>
      </c>
      <c r="B756" s="113" t="s">
        <v>207</v>
      </c>
    </row>
    <row r="757" spans="1:2" x14ac:dyDescent="0.25">
      <c r="A757" s="113" t="s">
        <v>960</v>
      </c>
      <c r="B757" s="113" t="s">
        <v>140</v>
      </c>
    </row>
    <row r="758" spans="1:2" x14ac:dyDescent="0.25">
      <c r="A758" s="113" t="s">
        <v>961</v>
      </c>
      <c r="B758" s="113" t="s">
        <v>140</v>
      </c>
    </row>
    <row r="759" spans="1:2" x14ac:dyDescent="0.25">
      <c r="A759" s="113" t="s">
        <v>962</v>
      </c>
      <c r="B759" s="113" t="s">
        <v>140</v>
      </c>
    </row>
    <row r="760" spans="1:2" x14ac:dyDescent="0.25">
      <c r="A760" s="113" t="s">
        <v>963</v>
      </c>
      <c r="B760" s="113" t="s">
        <v>140</v>
      </c>
    </row>
    <row r="761" spans="1:2" x14ac:dyDescent="0.25">
      <c r="A761" s="113" t="s">
        <v>964</v>
      </c>
      <c r="B761" s="113" t="s">
        <v>140</v>
      </c>
    </row>
    <row r="762" spans="1:2" x14ac:dyDescent="0.25">
      <c r="A762" s="113" t="s">
        <v>965</v>
      </c>
      <c r="B762" s="113" t="s">
        <v>140</v>
      </c>
    </row>
    <row r="763" spans="1:2" x14ac:dyDescent="0.25">
      <c r="A763" s="113" t="s">
        <v>966</v>
      </c>
      <c r="B763" s="113" t="s">
        <v>967</v>
      </c>
    </row>
    <row r="764" spans="1:2" x14ac:dyDescent="0.25">
      <c r="A764" s="113" t="s">
        <v>968</v>
      </c>
      <c r="B764" s="113" t="s">
        <v>122</v>
      </c>
    </row>
    <row r="765" spans="1:2" x14ac:dyDescent="0.25">
      <c r="A765" s="113" t="s">
        <v>969</v>
      </c>
      <c r="B765" s="113" t="s">
        <v>120</v>
      </c>
    </row>
    <row r="766" spans="1:2" x14ac:dyDescent="0.25">
      <c r="A766" s="113" t="s">
        <v>970</v>
      </c>
      <c r="B766" s="113" t="s">
        <v>120</v>
      </c>
    </row>
    <row r="767" spans="1:2" x14ac:dyDescent="0.25">
      <c r="A767" s="113" t="s">
        <v>971</v>
      </c>
      <c r="B767" s="113" t="s">
        <v>120</v>
      </c>
    </row>
    <row r="768" spans="1:2" x14ac:dyDescent="0.25">
      <c r="A768" s="113" t="s">
        <v>972</v>
      </c>
      <c r="B768" s="113" t="s">
        <v>120</v>
      </c>
    </row>
    <row r="769" spans="1:2" x14ac:dyDescent="0.25">
      <c r="A769" s="113" t="s">
        <v>973</v>
      </c>
      <c r="B769" s="113" t="s">
        <v>140</v>
      </c>
    </row>
    <row r="770" spans="1:2" x14ac:dyDescent="0.25">
      <c r="A770" s="113" t="s">
        <v>974</v>
      </c>
      <c r="B770" s="113" t="s">
        <v>114</v>
      </c>
    </row>
    <row r="771" spans="1:2" x14ac:dyDescent="0.25">
      <c r="A771" s="113" t="s">
        <v>975</v>
      </c>
      <c r="B771" s="113" t="s">
        <v>140</v>
      </c>
    </row>
    <row r="772" spans="1:2" x14ac:dyDescent="0.25">
      <c r="A772" s="113" t="s">
        <v>976</v>
      </c>
      <c r="B772" s="113" t="s">
        <v>114</v>
      </c>
    </row>
    <row r="773" spans="1:2" x14ac:dyDescent="0.25">
      <c r="A773" s="113" t="s">
        <v>977</v>
      </c>
      <c r="B773" s="113" t="s">
        <v>114</v>
      </c>
    </row>
    <row r="774" spans="1:2" x14ac:dyDescent="0.25">
      <c r="A774" s="113" t="s">
        <v>978</v>
      </c>
      <c r="B774" s="113" t="s">
        <v>127</v>
      </c>
    </row>
    <row r="775" spans="1:2" x14ac:dyDescent="0.25">
      <c r="A775" s="113" t="s">
        <v>979</v>
      </c>
      <c r="B775" s="113" t="s">
        <v>138</v>
      </c>
    </row>
    <row r="776" spans="1:2" x14ac:dyDescent="0.25">
      <c r="A776" s="113" t="s">
        <v>980</v>
      </c>
      <c r="B776" s="113" t="s">
        <v>140</v>
      </c>
    </row>
    <row r="777" spans="1:2" x14ac:dyDescent="0.25">
      <c r="A777" s="113" t="s">
        <v>981</v>
      </c>
      <c r="B777" s="113" t="s">
        <v>164</v>
      </c>
    </row>
    <row r="778" spans="1:2" x14ac:dyDescent="0.25">
      <c r="A778" s="113" t="s">
        <v>982</v>
      </c>
      <c r="B778" s="113" t="s">
        <v>164</v>
      </c>
    </row>
    <row r="779" spans="1:2" x14ac:dyDescent="0.25">
      <c r="A779" s="113" t="s">
        <v>983</v>
      </c>
      <c r="B779" s="113" t="s">
        <v>120</v>
      </c>
    </row>
    <row r="780" spans="1:2" x14ac:dyDescent="0.25">
      <c r="A780" s="113" t="s">
        <v>984</v>
      </c>
      <c r="B780" s="113" t="s">
        <v>120</v>
      </c>
    </row>
    <row r="781" spans="1:2" x14ac:dyDescent="0.25">
      <c r="A781" s="113" t="s">
        <v>985</v>
      </c>
      <c r="B781" s="113" t="s">
        <v>110</v>
      </c>
    </row>
    <row r="782" spans="1:2" x14ac:dyDescent="0.25">
      <c r="A782" s="113" t="s">
        <v>986</v>
      </c>
      <c r="B782" s="113" t="s">
        <v>168</v>
      </c>
    </row>
    <row r="783" spans="1:2" x14ac:dyDescent="0.25">
      <c r="A783" s="113" t="s">
        <v>987</v>
      </c>
      <c r="B783" s="113" t="s">
        <v>129</v>
      </c>
    </row>
    <row r="784" spans="1:2" x14ac:dyDescent="0.25">
      <c r="A784" s="113" t="s">
        <v>988</v>
      </c>
      <c r="B784" s="113" t="s">
        <v>129</v>
      </c>
    </row>
    <row r="785" spans="1:2" x14ac:dyDescent="0.25">
      <c r="A785" s="113" t="s">
        <v>989</v>
      </c>
      <c r="B785" s="113" t="s">
        <v>118</v>
      </c>
    </row>
    <row r="786" spans="1:2" x14ac:dyDescent="0.25">
      <c r="A786" s="113" t="s">
        <v>990</v>
      </c>
      <c r="B786" s="113" t="s">
        <v>118</v>
      </c>
    </row>
    <row r="787" spans="1:2" x14ac:dyDescent="0.25">
      <c r="A787" s="113" t="s">
        <v>991</v>
      </c>
      <c r="B787" s="113" t="s">
        <v>118</v>
      </c>
    </row>
    <row r="788" spans="1:2" x14ac:dyDescent="0.25">
      <c r="A788" s="113" t="s">
        <v>992</v>
      </c>
      <c r="B788" s="113" t="s">
        <v>127</v>
      </c>
    </row>
    <row r="789" spans="1:2" x14ac:dyDescent="0.25">
      <c r="A789" s="113" t="s">
        <v>993</v>
      </c>
      <c r="B789" s="113" t="s">
        <v>994</v>
      </c>
    </row>
    <row r="790" spans="1:2" x14ac:dyDescent="0.25">
      <c r="A790" s="113" t="s">
        <v>995</v>
      </c>
      <c r="B790" s="113" t="s">
        <v>994</v>
      </c>
    </row>
    <row r="791" spans="1:2" x14ac:dyDescent="0.25">
      <c r="A791" s="113" t="s">
        <v>996</v>
      </c>
      <c r="B791" s="113" t="s">
        <v>116</v>
      </c>
    </row>
    <row r="792" spans="1:2" x14ac:dyDescent="0.25">
      <c r="A792" s="113" t="s">
        <v>997</v>
      </c>
      <c r="B792" s="113" t="s">
        <v>140</v>
      </c>
    </row>
    <row r="793" spans="1:2" x14ac:dyDescent="0.25">
      <c r="A793" s="113" t="s">
        <v>998</v>
      </c>
      <c r="B793" s="113" t="s">
        <v>140</v>
      </c>
    </row>
    <row r="794" spans="1:2" x14ac:dyDescent="0.25">
      <c r="A794" s="113" t="s">
        <v>999</v>
      </c>
      <c r="B794" s="113" t="s">
        <v>183</v>
      </c>
    </row>
    <row r="795" spans="1:2" x14ac:dyDescent="0.25">
      <c r="A795" s="113" t="s">
        <v>1000</v>
      </c>
      <c r="B795" s="113" t="s">
        <v>122</v>
      </c>
    </row>
    <row r="796" spans="1:2" x14ac:dyDescent="0.25">
      <c r="A796" s="113" t="s">
        <v>1001</v>
      </c>
      <c r="B796" s="113" t="s">
        <v>140</v>
      </c>
    </row>
    <row r="797" spans="1:2" x14ac:dyDescent="0.25">
      <c r="A797" s="113" t="s">
        <v>1002</v>
      </c>
      <c r="B797" s="113" t="s">
        <v>1003</v>
      </c>
    </row>
    <row r="798" spans="1:2" x14ac:dyDescent="0.25">
      <c r="A798" s="113" t="s">
        <v>1004</v>
      </c>
      <c r="B798" s="113" t="s">
        <v>118</v>
      </c>
    </row>
    <row r="799" spans="1:2" x14ac:dyDescent="0.25">
      <c r="A799" s="113" t="s">
        <v>1005</v>
      </c>
      <c r="B799" s="113" t="s">
        <v>122</v>
      </c>
    </row>
    <row r="800" spans="1:2" x14ac:dyDescent="0.25">
      <c r="A800" s="113" t="s">
        <v>1006</v>
      </c>
      <c r="B800" s="113" t="s">
        <v>122</v>
      </c>
    </row>
    <row r="801" spans="1:2" x14ac:dyDescent="0.25">
      <c r="A801" s="113" t="s">
        <v>1007</v>
      </c>
      <c r="B801" s="113" t="s">
        <v>994</v>
      </c>
    </row>
    <row r="802" spans="1:2" x14ac:dyDescent="0.25">
      <c r="A802" s="113" t="s">
        <v>1008</v>
      </c>
      <c r="B802" s="113" t="s">
        <v>140</v>
      </c>
    </row>
    <row r="803" spans="1:2" x14ac:dyDescent="0.25">
      <c r="A803" s="113" t="s">
        <v>1009</v>
      </c>
      <c r="B803" s="113" t="s">
        <v>140</v>
      </c>
    </row>
    <row r="804" spans="1:2" x14ac:dyDescent="0.25">
      <c r="A804" s="113" t="s">
        <v>1010</v>
      </c>
      <c r="B804" s="113" t="s">
        <v>780</v>
      </c>
    </row>
    <row r="805" spans="1:2" x14ac:dyDescent="0.25">
      <c r="A805" s="113" t="s">
        <v>1011</v>
      </c>
      <c r="B805" s="113" t="s">
        <v>140</v>
      </c>
    </row>
    <row r="806" spans="1:2" x14ac:dyDescent="0.25">
      <c r="A806" s="113" t="s">
        <v>1012</v>
      </c>
      <c r="B806" s="113" t="s">
        <v>122</v>
      </c>
    </row>
    <row r="807" spans="1:2" x14ac:dyDescent="0.25">
      <c r="A807" s="113" t="s">
        <v>1013</v>
      </c>
      <c r="B807" s="113" t="s">
        <v>122</v>
      </c>
    </row>
    <row r="808" spans="1:2" x14ac:dyDescent="0.25">
      <c r="A808" s="113" t="s">
        <v>1014</v>
      </c>
      <c r="B808" s="113" t="s">
        <v>235</v>
      </c>
    </row>
    <row r="809" spans="1:2" x14ac:dyDescent="0.25">
      <c r="A809" s="113" t="s">
        <v>1015</v>
      </c>
      <c r="B809" s="113" t="s">
        <v>244</v>
      </c>
    </row>
    <row r="810" spans="1:2" x14ac:dyDescent="0.25">
      <c r="A810" s="113" t="s">
        <v>1016</v>
      </c>
      <c r="B810" s="113" t="s">
        <v>127</v>
      </c>
    </row>
    <row r="811" spans="1:2" x14ac:dyDescent="0.25">
      <c r="A811" s="113" t="s">
        <v>1017</v>
      </c>
      <c r="B811" s="113" t="s">
        <v>122</v>
      </c>
    </row>
    <row r="812" spans="1:2" x14ac:dyDescent="0.25">
      <c r="A812" s="113" t="s">
        <v>1018</v>
      </c>
      <c r="B812" s="113" t="s">
        <v>140</v>
      </c>
    </row>
    <row r="813" spans="1:2" x14ac:dyDescent="0.25">
      <c r="A813" s="113" t="s">
        <v>1019</v>
      </c>
      <c r="B813" s="113" t="s">
        <v>110</v>
      </c>
    </row>
    <row r="814" spans="1:2" x14ac:dyDescent="0.25">
      <c r="A814" s="113" t="s">
        <v>1020</v>
      </c>
      <c r="B814" s="113" t="s">
        <v>110</v>
      </c>
    </row>
    <row r="815" spans="1:2" x14ac:dyDescent="0.25">
      <c r="A815" s="113" t="s">
        <v>1021</v>
      </c>
      <c r="B815" s="113" t="s">
        <v>122</v>
      </c>
    </row>
    <row r="816" spans="1:2" x14ac:dyDescent="0.25">
      <c r="A816" s="113" t="s">
        <v>1022</v>
      </c>
      <c r="B816" s="113" t="s">
        <v>140</v>
      </c>
    </row>
    <row r="817" spans="1:2" x14ac:dyDescent="0.25">
      <c r="A817" s="113" t="s">
        <v>1023</v>
      </c>
      <c r="B817" s="113" t="s">
        <v>168</v>
      </c>
    </row>
    <row r="818" spans="1:2" x14ac:dyDescent="0.25">
      <c r="A818" s="113" t="s">
        <v>1024</v>
      </c>
      <c r="B818" s="113" t="s">
        <v>231</v>
      </c>
    </row>
    <row r="819" spans="1:2" x14ac:dyDescent="0.25">
      <c r="A819" s="113" t="s">
        <v>1025</v>
      </c>
      <c r="B819" s="113" t="s">
        <v>122</v>
      </c>
    </row>
    <row r="820" spans="1:2" x14ac:dyDescent="0.25">
      <c r="A820" s="113" t="s">
        <v>1026</v>
      </c>
      <c r="B820" s="113" t="s">
        <v>122</v>
      </c>
    </row>
    <row r="821" spans="1:2" x14ac:dyDescent="0.25">
      <c r="A821" s="113" t="s">
        <v>1027</v>
      </c>
      <c r="B821" s="113" t="s">
        <v>131</v>
      </c>
    </row>
    <row r="822" spans="1:2" x14ac:dyDescent="0.25">
      <c r="A822" s="113" t="s">
        <v>1028</v>
      </c>
      <c r="B822" s="113" t="s">
        <v>131</v>
      </c>
    </row>
    <row r="823" spans="1:2" x14ac:dyDescent="0.25">
      <c r="A823" s="113" t="s">
        <v>1029</v>
      </c>
      <c r="B823" s="113" t="s">
        <v>131</v>
      </c>
    </row>
    <row r="824" spans="1:2" x14ac:dyDescent="0.25">
      <c r="A824" s="113" t="s">
        <v>1030</v>
      </c>
      <c r="B824" s="113" t="s">
        <v>110</v>
      </c>
    </row>
    <row r="825" spans="1:2" x14ac:dyDescent="0.25">
      <c r="A825" s="113" t="s">
        <v>1031</v>
      </c>
      <c r="B825" s="113" t="s">
        <v>116</v>
      </c>
    </row>
    <row r="826" spans="1:2" x14ac:dyDescent="0.25">
      <c r="A826" s="113" t="s">
        <v>1032</v>
      </c>
      <c r="B826" s="113" t="s">
        <v>127</v>
      </c>
    </row>
    <row r="827" spans="1:2" x14ac:dyDescent="0.25">
      <c r="A827" s="113" t="s">
        <v>1033</v>
      </c>
      <c r="B827" s="113" t="s">
        <v>288</v>
      </c>
    </row>
    <row r="828" spans="1:2" x14ac:dyDescent="0.25">
      <c r="A828" s="113" t="s">
        <v>1034</v>
      </c>
      <c r="B828" s="113" t="s">
        <v>140</v>
      </c>
    </row>
    <row r="829" spans="1:2" x14ac:dyDescent="0.25">
      <c r="A829" s="113" t="s">
        <v>1035</v>
      </c>
      <c r="B829" s="113" t="s">
        <v>237</v>
      </c>
    </row>
    <row r="830" spans="1:2" x14ac:dyDescent="0.25">
      <c r="A830" s="113" t="s">
        <v>1036</v>
      </c>
      <c r="B830" s="113" t="s">
        <v>140</v>
      </c>
    </row>
    <row r="831" spans="1:2" x14ac:dyDescent="0.25">
      <c r="A831" s="113" t="s">
        <v>1037</v>
      </c>
      <c r="B831" s="113" t="s">
        <v>122</v>
      </c>
    </row>
    <row r="832" spans="1:2" x14ac:dyDescent="0.25">
      <c r="A832" s="113" t="s">
        <v>1038</v>
      </c>
      <c r="B832" s="113" t="s">
        <v>140</v>
      </c>
    </row>
    <row r="833" spans="1:2" x14ac:dyDescent="0.25">
      <c r="A833" s="113" t="s">
        <v>1039</v>
      </c>
      <c r="B833" s="113" t="s">
        <v>1040</v>
      </c>
    </row>
    <row r="834" spans="1:2" x14ac:dyDescent="0.25">
      <c r="A834" s="113" t="s">
        <v>1041</v>
      </c>
      <c r="B834" s="113" t="s">
        <v>122</v>
      </c>
    </row>
    <row r="835" spans="1:2" x14ac:dyDescent="0.25">
      <c r="A835" s="113" t="s">
        <v>1042</v>
      </c>
      <c r="B835" s="113" t="s">
        <v>122</v>
      </c>
    </row>
    <row r="836" spans="1:2" x14ac:dyDescent="0.25">
      <c r="A836" s="113" t="s">
        <v>1043</v>
      </c>
      <c r="B836" s="113" t="s">
        <v>362</v>
      </c>
    </row>
    <row r="837" spans="1:2" x14ac:dyDescent="0.25">
      <c r="A837" s="113" t="s">
        <v>1044</v>
      </c>
      <c r="B837" s="113" t="s">
        <v>120</v>
      </c>
    </row>
    <row r="838" spans="1:2" x14ac:dyDescent="0.25">
      <c r="A838" s="113" t="s">
        <v>1045</v>
      </c>
      <c r="B838" s="113" t="s">
        <v>138</v>
      </c>
    </row>
    <row r="839" spans="1:2" x14ac:dyDescent="0.25">
      <c r="A839" s="113" t="s">
        <v>1046</v>
      </c>
      <c r="B839" s="113" t="s">
        <v>138</v>
      </c>
    </row>
    <row r="840" spans="1:2" x14ac:dyDescent="0.25">
      <c r="A840" s="113" t="s">
        <v>1047</v>
      </c>
      <c r="B840" s="113" t="s">
        <v>140</v>
      </c>
    </row>
    <row r="841" spans="1:2" x14ac:dyDescent="0.25">
      <c r="A841" s="113" t="s">
        <v>1048</v>
      </c>
      <c r="B841" s="113" t="s">
        <v>209</v>
      </c>
    </row>
    <row r="842" spans="1:2" x14ac:dyDescent="0.25">
      <c r="A842" s="113" t="s">
        <v>1049</v>
      </c>
      <c r="B842" s="113" t="s">
        <v>118</v>
      </c>
    </row>
    <row r="843" spans="1:2" x14ac:dyDescent="0.25">
      <c r="A843" s="113" t="s">
        <v>1050</v>
      </c>
      <c r="B843" s="113" t="s">
        <v>110</v>
      </c>
    </row>
    <row r="844" spans="1:2" x14ac:dyDescent="0.25">
      <c r="A844" s="113" t="s">
        <v>1051</v>
      </c>
      <c r="B844" s="113" t="s">
        <v>127</v>
      </c>
    </row>
    <row r="845" spans="1:2" x14ac:dyDescent="0.25">
      <c r="A845" s="113" t="s">
        <v>1052</v>
      </c>
      <c r="B845" s="113" t="s">
        <v>127</v>
      </c>
    </row>
    <row r="846" spans="1:2" x14ac:dyDescent="0.25">
      <c r="A846" s="113" t="s">
        <v>1053</v>
      </c>
      <c r="B846" s="113" t="s">
        <v>140</v>
      </c>
    </row>
    <row r="847" spans="1:2" x14ac:dyDescent="0.25">
      <c r="A847" s="113" t="s">
        <v>1054</v>
      </c>
      <c r="B847" s="113" t="s">
        <v>140</v>
      </c>
    </row>
    <row r="848" spans="1:2" x14ac:dyDescent="0.25">
      <c r="A848" s="113" t="s">
        <v>1055</v>
      </c>
      <c r="B848" s="113" t="s">
        <v>140</v>
      </c>
    </row>
    <row r="849" spans="1:2" x14ac:dyDescent="0.25">
      <c r="A849" s="113" t="s">
        <v>1056</v>
      </c>
      <c r="B849" s="113" t="s">
        <v>110</v>
      </c>
    </row>
    <row r="850" spans="1:2" x14ac:dyDescent="0.25">
      <c r="A850" s="113" t="s">
        <v>1057</v>
      </c>
      <c r="B850" s="113" t="s">
        <v>110</v>
      </c>
    </row>
    <row r="851" spans="1:2" x14ac:dyDescent="0.25">
      <c r="A851" s="113" t="s">
        <v>1058</v>
      </c>
      <c r="B851" s="113" t="s">
        <v>110</v>
      </c>
    </row>
    <row r="852" spans="1:2" x14ac:dyDescent="0.25">
      <c r="A852" s="113" t="s">
        <v>1059</v>
      </c>
      <c r="B852" s="113" t="s">
        <v>110</v>
      </c>
    </row>
    <row r="853" spans="1:2" x14ac:dyDescent="0.25">
      <c r="A853" s="113" t="s">
        <v>1060</v>
      </c>
      <c r="B853" s="113" t="s">
        <v>122</v>
      </c>
    </row>
    <row r="854" spans="1:2" x14ac:dyDescent="0.25">
      <c r="A854" s="113" t="s">
        <v>1061</v>
      </c>
      <c r="B854" s="113" t="s">
        <v>110</v>
      </c>
    </row>
    <row r="855" spans="1:2" x14ac:dyDescent="0.25">
      <c r="A855" s="113" t="s">
        <v>1062</v>
      </c>
      <c r="B855" s="113" t="s">
        <v>189</v>
      </c>
    </row>
    <row r="856" spans="1:2" x14ac:dyDescent="0.25">
      <c r="A856" s="113" t="s">
        <v>1063</v>
      </c>
      <c r="B856" s="113" t="s">
        <v>140</v>
      </c>
    </row>
    <row r="857" spans="1:2" x14ac:dyDescent="0.25">
      <c r="A857" s="113" t="s">
        <v>1064</v>
      </c>
      <c r="B857" s="113" t="s">
        <v>342</v>
      </c>
    </row>
    <row r="858" spans="1:2" x14ac:dyDescent="0.25">
      <c r="A858" s="113" t="s">
        <v>1065</v>
      </c>
      <c r="B858" s="113" t="s">
        <v>118</v>
      </c>
    </row>
    <row r="859" spans="1:2" x14ac:dyDescent="0.25">
      <c r="A859" s="113" t="s">
        <v>1066</v>
      </c>
      <c r="B859" s="113" t="s">
        <v>140</v>
      </c>
    </row>
    <row r="860" spans="1:2" x14ac:dyDescent="0.25">
      <c r="A860" s="113" t="s">
        <v>1067</v>
      </c>
      <c r="B860" s="113" t="s">
        <v>140</v>
      </c>
    </row>
    <row r="861" spans="1:2" x14ac:dyDescent="0.25">
      <c r="A861" s="113" t="s">
        <v>1068</v>
      </c>
      <c r="B861" s="113" t="s">
        <v>967</v>
      </c>
    </row>
    <row r="862" spans="1:2" x14ac:dyDescent="0.25">
      <c r="A862" s="113" t="s">
        <v>1069</v>
      </c>
      <c r="B862" s="113" t="s">
        <v>140</v>
      </c>
    </row>
    <row r="863" spans="1:2" x14ac:dyDescent="0.25">
      <c r="A863" s="113" t="s">
        <v>1070</v>
      </c>
      <c r="B863" s="113" t="s">
        <v>142</v>
      </c>
    </row>
    <row r="864" spans="1:2" x14ac:dyDescent="0.25">
      <c r="A864" s="113" t="s">
        <v>1071</v>
      </c>
      <c r="B864" s="113" t="s">
        <v>120</v>
      </c>
    </row>
    <row r="865" spans="1:2" x14ac:dyDescent="0.25">
      <c r="A865" s="113" t="s">
        <v>1072</v>
      </c>
      <c r="B865" s="113" t="s">
        <v>168</v>
      </c>
    </row>
    <row r="866" spans="1:2" x14ac:dyDescent="0.25">
      <c r="A866" s="113" t="s">
        <v>1073</v>
      </c>
      <c r="B866" s="113" t="s">
        <v>140</v>
      </c>
    </row>
    <row r="867" spans="1:2" x14ac:dyDescent="0.25">
      <c r="A867" s="113" t="s">
        <v>1074</v>
      </c>
      <c r="B867" s="113" t="s">
        <v>797</v>
      </c>
    </row>
    <row r="868" spans="1:2" x14ac:dyDescent="0.25">
      <c r="A868" s="113" t="s">
        <v>1075</v>
      </c>
      <c r="B868" s="113" t="s">
        <v>127</v>
      </c>
    </row>
    <row r="869" spans="1:2" x14ac:dyDescent="0.25">
      <c r="A869" s="113" t="s">
        <v>1076</v>
      </c>
      <c r="B869" s="113" t="s">
        <v>1077</v>
      </c>
    </row>
    <row r="870" spans="1:2" x14ac:dyDescent="0.25">
      <c r="A870" s="113" t="s">
        <v>1078</v>
      </c>
      <c r="B870" s="113" t="s">
        <v>255</v>
      </c>
    </row>
    <row r="871" spans="1:2" x14ac:dyDescent="0.25">
      <c r="A871" s="113" t="s">
        <v>1079</v>
      </c>
      <c r="B871" s="113" t="s">
        <v>170</v>
      </c>
    </row>
    <row r="872" spans="1:2" x14ac:dyDescent="0.25">
      <c r="A872" s="113" t="s">
        <v>1080</v>
      </c>
      <c r="B872" s="113" t="s">
        <v>195</v>
      </c>
    </row>
    <row r="873" spans="1:2" x14ac:dyDescent="0.25">
      <c r="A873" s="113" t="s">
        <v>1081</v>
      </c>
      <c r="B873" s="113" t="s">
        <v>110</v>
      </c>
    </row>
    <row r="874" spans="1:2" x14ac:dyDescent="0.25">
      <c r="A874" s="113" t="s">
        <v>1082</v>
      </c>
      <c r="B874" s="113" t="s">
        <v>122</v>
      </c>
    </row>
    <row r="875" spans="1:2" x14ac:dyDescent="0.25">
      <c r="A875" s="113" t="s">
        <v>1083</v>
      </c>
      <c r="B875" s="113" t="s">
        <v>646</v>
      </c>
    </row>
    <row r="876" spans="1:2" x14ac:dyDescent="0.25">
      <c r="A876" s="113" t="s">
        <v>1084</v>
      </c>
      <c r="B876" s="113" t="s">
        <v>122</v>
      </c>
    </row>
    <row r="877" spans="1:2" x14ac:dyDescent="0.25">
      <c r="A877" s="113" t="s">
        <v>1085</v>
      </c>
      <c r="B877" s="113" t="s">
        <v>110</v>
      </c>
    </row>
    <row r="878" spans="1:2" x14ac:dyDescent="0.25">
      <c r="A878" s="113" t="s">
        <v>1086</v>
      </c>
      <c r="B878" s="113" t="s">
        <v>110</v>
      </c>
    </row>
    <row r="879" spans="1:2" x14ac:dyDescent="0.25">
      <c r="A879" s="113" t="s">
        <v>1087</v>
      </c>
      <c r="B879" s="113" t="s">
        <v>140</v>
      </c>
    </row>
    <row r="880" spans="1:2" x14ac:dyDescent="0.25">
      <c r="A880" s="113" t="s">
        <v>1088</v>
      </c>
      <c r="B880" s="113" t="s">
        <v>642</v>
      </c>
    </row>
    <row r="881" spans="1:2" x14ac:dyDescent="0.25">
      <c r="A881" s="113" t="s">
        <v>1089</v>
      </c>
      <c r="B881" s="113" t="s">
        <v>140</v>
      </c>
    </row>
    <row r="882" spans="1:2" x14ac:dyDescent="0.25">
      <c r="A882" s="113" t="s">
        <v>1090</v>
      </c>
      <c r="B882" s="113" t="s">
        <v>140</v>
      </c>
    </row>
    <row r="883" spans="1:2" x14ac:dyDescent="0.25">
      <c r="A883" s="113" t="s">
        <v>1091</v>
      </c>
      <c r="B883" s="113" t="s">
        <v>786</v>
      </c>
    </row>
    <row r="884" spans="1:2" x14ac:dyDescent="0.25">
      <c r="A884" s="113" t="s">
        <v>1092</v>
      </c>
      <c r="B884" s="113" t="s">
        <v>140</v>
      </c>
    </row>
    <row r="885" spans="1:2" x14ac:dyDescent="0.25">
      <c r="A885" s="113" t="s">
        <v>1093</v>
      </c>
      <c r="B885" s="113" t="s">
        <v>127</v>
      </c>
    </row>
    <row r="886" spans="1:2" x14ac:dyDescent="0.25">
      <c r="A886" s="113" t="s">
        <v>1094</v>
      </c>
      <c r="B886" s="113" t="s">
        <v>127</v>
      </c>
    </row>
    <row r="887" spans="1:2" x14ac:dyDescent="0.25">
      <c r="A887" s="113" t="s">
        <v>1095</v>
      </c>
      <c r="B887" s="113" t="s">
        <v>114</v>
      </c>
    </row>
  </sheetData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pane xSplit="1" ySplit="1" topLeftCell="F2" activePane="bottomRight" state="frozen"/>
      <selection pane="topRight" activeCell="B1" sqref="B1"/>
      <selection pane="bottomLeft" activeCell="A10" sqref="A10"/>
      <selection pane="bottomRight" activeCell="G6" sqref="G6"/>
    </sheetView>
  </sheetViews>
  <sheetFormatPr defaultRowHeight="15" x14ac:dyDescent="0.25"/>
  <cols>
    <col min="1" max="1" width="14.28515625" customWidth="1"/>
    <col min="2" max="6" width="28.5703125" customWidth="1"/>
    <col min="7" max="7" width="28.5703125" style="51" customWidth="1"/>
    <col min="8" max="12" width="28.5703125" customWidth="1"/>
    <col min="13" max="13" width="28.5703125" style="51" customWidth="1"/>
    <col min="14" max="15" width="28.5703125" customWidth="1"/>
  </cols>
  <sheetData>
    <row r="1" spans="1:15" x14ac:dyDescent="0.25">
      <c r="A1" s="205"/>
      <c r="B1" s="115" t="s">
        <v>32</v>
      </c>
      <c r="C1" s="115" t="s">
        <v>1736</v>
      </c>
      <c r="D1" s="115" t="s">
        <v>1735</v>
      </c>
      <c r="E1" s="115" t="s">
        <v>36</v>
      </c>
      <c r="F1" s="115" t="s">
        <v>1096</v>
      </c>
      <c r="G1" s="201" t="s">
        <v>39</v>
      </c>
      <c r="H1" s="115" t="s">
        <v>40</v>
      </c>
      <c r="I1" s="115" t="s">
        <v>1097</v>
      </c>
      <c r="J1" s="115" t="s">
        <v>1098</v>
      </c>
      <c r="K1" s="115" t="s">
        <v>47</v>
      </c>
      <c r="L1" s="116" t="s">
        <v>1099</v>
      </c>
      <c r="M1" s="201" t="s">
        <v>49</v>
      </c>
      <c r="N1" s="115" t="s">
        <v>52</v>
      </c>
      <c r="O1" s="117" t="s">
        <v>1100</v>
      </c>
    </row>
    <row r="2" spans="1:15" x14ac:dyDescent="0.25">
      <c r="A2" s="206" t="s">
        <v>1101</v>
      </c>
      <c r="B2" s="119" t="s">
        <v>1101</v>
      </c>
      <c r="C2" s="119" t="s">
        <v>1747</v>
      </c>
      <c r="D2" s="119" t="s">
        <v>1737</v>
      </c>
      <c r="E2" s="119" t="s">
        <v>1102</v>
      </c>
      <c r="F2" s="119" t="s">
        <v>1101</v>
      </c>
      <c r="G2" s="202" t="s">
        <v>1103</v>
      </c>
      <c r="H2" s="119" t="s">
        <v>1795</v>
      </c>
      <c r="I2" s="119" t="s">
        <v>1104</v>
      </c>
      <c r="J2" s="119" t="s">
        <v>1101</v>
      </c>
      <c r="K2" s="119" t="s">
        <v>1105</v>
      </c>
      <c r="L2" s="119" t="s">
        <v>1101</v>
      </c>
      <c r="M2" s="202" t="s">
        <v>1106</v>
      </c>
      <c r="N2" s="119" t="s">
        <v>1101</v>
      </c>
      <c r="O2" s="121" t="s">
        <v>1101</v>
      </c>
    </row>
    <row r="3" spans="1:15" ht="56.25" x14ac:dyDescent="0.25">
      <c r="A3" s="277" t="s">
        <v>118</v>
      </c>
      <c r="B3" s="119" t="s">
        <v>1769</v>
      </c>
      <c r="C3" s="119" t="s">
        <v>1755</v>
      </c>
      <c r="D3" s="119" t="s">
        <v>1739</v>
      </c>
      <c r="E3" s="119"/>
      <c r="F3" s="204" t="s">
        <v>1854</v>
      </c>
      <c r="G3" s="202" t="s">
        <v>1785</v>
      </c>
      <c r="H3" s="119" t="s">
        <v>1801</v>
      </c>
      <c r="I3" s="119" t="s">
        <v>1876</v>
      </c>
      <c r="J3" s="119" t="s">
        <v>1729</v>
      </c>
      <c r="K3" s="119"/>
      <c r="L3" s="119" t="s">
        <v>1696</v>
      </c>
      <c r="M3" s="202" t="s">
        <v>1838</v>
      </c>
      <c r="N3" s="119" t="s">
        <v>1708</v>
      </c>
      <c r="O3" s="121"/>
    </row>
    <row r="4" spans="1:15" ht="33.75" x14ac:dyDescent="0.25">
      <c r="A4" s="278"/>
      <c r="B4" s="119"/>
      <c r="C4" s="119"/>
      <c r="D4" s="119" t="s">
        <v>1805</v>
      </c>
      <c r="E4" s="119"/>
      <c r="F4" s="119"/>
      <c r="G4" s="202" t="s">
        <v>1788</v>
      </c>
      <c r="H4" s="119" t="s">
        <v>1806</v>
      </c>
      <c r="I4" s="119" t="s">
        <v>1877</v>
      </c>
      <c r="J4" s="119" t="s">
        <v>1807</v>
      </c>
      <c r="K4" s="119"/>
      <c r="L4" s="119"/>
      <c r="M4" s="228" t="s">
        <v>1898</v>
      </c>
      <c r="N4" s="119" t="s">
        <v>1717</v>
      </c>
      <c r="O4" s="121"/>
    </row>
    <row r="5" spans="1:15" ht="22.5" x14ac:dyDescent="0.25">
      <c r="A5" s="279"/>
      <c r="B5" s="119"/>
      <c r="C5" s="119"/>
      <c r="D5" s="119"/>
      <c r="E5" s="119"/>
      <c r="F5" s="119"/>
      <c r="G5" s="202"/>
      <c r="H5" s="119"/>
      <c r="I5" s="119" t="s">
        <v>1884</v>
      </c>
      <c r="J5" s="119"/>
      <c r="K5" s="119"/>
      <c r="L5" s="119"/>
      <c r="M5" s="202"/>
      <c r="N5" s="119"/>
      <c r="O5" s="121"/>
    </row>
    <row r="6" spans="1:15" ht="33.75" x14ac:dyDescent="0.25">
      <c r="A6" s="282" t="s">
        <v>140</v>
      </c>
      <c r="B6" s="119" t="s">
        <v>1772</v>
      </c>
      <c r="C6" s="119" t="s">
        <v>1749</v>
      </c>
      <c r="D6" s="119" t="s">
        <v>1743</v>
      </c>
      <c r="E6" s="119"/>
      <c r="F6" s="204" t="s">
        <v>1855</v>
      </c>
      <c r="G6" s="202" t="s">
        <v>1786</v>
      </c>
      <c r="H6" s="119" t="s">
        <v>1804</v>
      </c>
      <c r="I6" s="119" t="s">
        <v>1869</v>
      </c>
      <c r="J6" s="119" t="s">
        <v>1728</v>
      </c>
      <c r="K6" s="119"/>
      <c r="L6" s="119" t="s">
        <v>1700</v>
      </c>
      <c r="M6" s="202" t="s">
        <v>1844</v>
      </c>
      <c r="N6" s="119" t="s">
        <v>1709</v>
      </c>
      <c r="O6" s="121"/>
    </row>
    <row r="7" spans="1:15" ht="22.5" x14ac:dyDescent="0.25">
      <c r="A7" s="282"/>
      <c r="B7" s="119" t="s">
        <v>1808</v>
      </c>
      <c r="C7" s="119" t="s">
        <v>1757</v>
      </c>
      <c r="D7" s="119" t="s">
        <v>1809</v>
      </c>
      <c r="E7" s="119"/>
      <c r="F7" s="119"/>
      <c r="G7" s="202"/>
      <c r="H7" s="119" t="s">
        <v>1810</v>
      </c>
      <c r="I7" s="119" t="s">
        <v>1874</v>
      </c>
      <c r="J7" s="119" t="s">
        <v>1707</v>
      </c>
      <c r="K7" s="119"/>
      <c r="L7" s="119"/>
      <c r="M7" s="202" t="s">
        <v>1850</v>
      </c>
      <c r="N7" s="119"/>
      <c r="O7" s="121"/>
    </row>
    <row r="8" spans="1:15" ht="22.5" x14ac:dyDescent="0.25">
      <c r="A8" s="282"/>
      <c r="B8" s="119"/>
      <c r="C8" s="119" t="s">
        <v>1762</v>
      </c>
      <c r="D8" s="119"/>
      <c r="E8" s="119"/>
      <c r="F8" s="119"/>
      <c r="G8" s="202"/>
      <c r="H8" s="119"/>
      <c r="I8" s="119"/>
      <c r="J8" s="119" t="s">
        <v>1811</v>
      </c>
      <c r="K8" s="119"/>
      <c r="L8" s="119"/>
      <c r="M8" s="202"/>
      <c r="N8" s="119"/>
      <c r="O8" s="121"/>
    </row>
    <row r="9" spans="1:15" x14ac:dyDescent="0.25">
      <c r="A9" s="282"/>
      <c r="B9" s="119"/>
      <c r="C9" s="119"/>
      <c r="D9" s="119"/>
      <c r="E9" s="119"/>
      <c r="F9" s="119"/>
      <c r="G9" s="202"/>
      <c r="H9" s="119"/>
      <c r="I9" s="119"/>
      <c r="J9" s="119"/>
      <c r="K9" s="119"/>
      <c r="L9" s="119"/>
      <c r="M9" s="202"/>
      <c r="N9" s="119"/>
      <c r="O9" s="121"/>
    </row>
    <row r="10" spans="1:15" ht="56.25" x14ac:dyDescent="0.25">
      <c r="A10" s="283" t="s">
        <v>177</v>
      </c>
      <c r="B10" s="119" t="s">
        <v>1766</v>
      </c>
      <c r="C10" s="119" t="s">
        <v>1695</v>
      </c>
      <c r="D10" s="119" t="s">
        <v>1744</v>
      </c>
      <c r="E10" s="119"/>
      <c r="F10" s="204" t="s">
        <v>1856</v>
      </c>
      <c r="G10" s="202" t="s">
        <v>1781</v>
      </c>
      <c r="H10" s="119" t="s">
        <v>1695</v>
      </c>
      <c r="I10" s="119" t="s">
        <v>1867</v>
      </c>
      <c r="J10" s="119" t="s">
        <v>1695</v>
      </c>
      <c r="K10" s="119"/>
      <c r="L10" s="119" t="s">
        <v>1695</v>
      </c>
      <c r="M10" s="202" t="s">
        <v>1841</v>
      </c>
      <c r="N10" s="119" t="s">
        <v>1712</v>
      </c>
      <c r="O10" s="121"/>
    </row>
    <row r="11" spans="1:15" ht="67.5" x14ac:dyDescent="0.25">
      <c r="A11" s="283"/>
      <c r="B11" s="119" t="s">
        <v>1770</v>
      </c>
      <c r="C11" s="119" t="s">
        <v>1758</v>
      </c>
      <c r="D11" s="119" t="s">
        <v>1812</v>
      </c>
      <c r="E11" s="119"/>
      <c r="F11" s="204" t="s">
        <v>1857</v>
      </c>
      <c r="G11" s="202" t="s">
        <v>1782</v>
      </c>
      <c r="H11" s="119" t="s">
        <v>1813</v>
      </c>
      <c r="I11" s="119" t="s">
        <v>1868</v>
      </c>
      <c r="J11" s="119" t="s">
        <v>1733</v>
      </c>
      <c r="K11" s="119"/>
      <c r="L11" s="119" t="s">
        <v>1699</v>
      </c>
      <c r="M11" s="202" t="s">
        <v>1845</v>
      </c>
      <c r="N11" s="119" t="s">
        <v>1718</v>
      </c>
      <c r="O11" s="121"/>
    </row>
    <row r="12" spans="1:15" ht="67.5" x14ac:dyDescent="0.25">
      <c r="A12" s="283"/>
      <c r="B12" s="119" t="s">
        <v>1853</v>
      </c>
      <c r="C12" s="119" t="s">
        <v>1865</v>
      </c>
      <c r="D12" s="119" t="s">
        <v>1814</v>
      </c>
      <c r="E12" s="119"/>
      <c r="F12" s="119"/>
      <c r="G12" s="202" t="s">
        <v>1789</v>
      </c>
      <c r="H12" s="119"/>
      <c r="I12" s="119" t="s">
        <v>1873</v>
      </c>
      <c r="J12" s="119" t="s">
        <v>1815</v>
      </c>
      <c r="K12" s="119"/>
      <c r="L12" s="119" t="s">
        <v>1816</v>
      </c>
      <c r="M12" s="202" t="s">
        <v>1847</v>
      </c>
      <c r="N12" s="119"/>
      <c r="O12" s="121"/>
    </row>
    <row r="13" spans="1:15" ht="33.75" x14ac:dyDescent="0.25">
      <c r="A13" s="283"/>
      <c r="B13" s="119" t="s">
        <v>1817</v>
      </c>
      <c r="C13" s="119"/>
      <c r="D13" s="119"/>
      <c r="E13" s="119"/>
      <c r="F13" s="119"/>
      <c r="G13" s="202"/>
      <c r="H13" s="119"/>
      <c r="I13" s="119" t="s">
        <v>1885</v>
      </c>
      <c r="J13" s="119"/>
      <c r="K13" s="119"/>
      <c r="L13" s="119"/>
      <c r="M13" s="202"/>
      <c r="N13" s="119"/>
      <c r="O13" s="121"/>
    </row>
    <row r="14" spans="1:15" ht="22.5" x14ac:dyDescent="0.25">
      <c r="A14" s="284" t="s">
        <v>1692</v>
      </c>
      <c r="B14" s="119" t="s">
        <v>1750</v>
      </c>
      <c r="C14" s="119" t="s">
        <v>1750</v>
      </c>
      <c r="D14" s="119" t="s">
        <v>1741</v>
      </c>
      <c r="E14" s="119"/>
      <c r="F14" s="204" t="s">
        <v>1750</v>
      </c>
      <c r="G14" s="202" t="s">
        <v>1777</v>
      </c>
      <c r="H14" s="119" t="s">
        <v>1798</v>
      </c>
      <c r="I14" s="119" t="s">
        <v>1870</v>
      </c>
      <c r="J14" s="119" t="s">
        <v>1725</v>
      </c>
      <c r="K14" s="119"/>
      <c r="L14" s="119" t="s">
        <v>1818</v>
      </c>
      <c r="M14" s="202" t="s">
        <v>1840</v>
      </c>
      <c r="N14" s="119" t="s">
        <v>1713</v>
      </c>
      <c r="O14" s="121"/>
    </row>
    <row r="15" spans="1:15" ht="33.75" x14ac:dyDescent="0.25">
      <c r="A15" s="284"/>
      <c r="B15" s="119" t="s">
        <v>1771</v>
      </c>
      <c r="C15" s="119" t="s">
        <v>1754</v>
      </c>
      <c r="D15" s="119" t="s">
        <v>1819</v>
      </c>
      <c r="E15" s="119"/>
      <c r="F15" s="204" t="s">
        <v>1858</v>
      </c>
      <c r="G15" s="202" t="s">
        <v>1790</v>
      </c>
      <c r="H15" s="119" t="s">
        <v>1834</v>
      </c>
      <c r="I15" s="119" t="s">
        <v>1889</v>
      </c>
      <c r="J15" s="119" t="s">
        <v>1820</v>
      </c>
      <c r="K15" s="119"/>
      <c r="L15" s="119" t="s">
        <v>1888</v>
      </c>
      <c r="M15" s="202" t="s">
        <v>1842</v>
      </c>
      <c r="N15" s="119" t="s">
        <v>1722</v>
      </c>
      <c r="O15" s="121"/>
    </row>
    <row r="16" spans="1:15" ht="33.75" x14ac:dyDescent="0.25">
      <c r="A16" s="284"/>
      <c r="B16" s="119" t="s">
        <v>1821</v>
      </c>
      <c r="C16" s="119" t="s">
        <v>1761</v>
      </c>
      <c r="D16" s="119"/>
      <c r="E16" s="119"/>
      <c r="F16" s="119"/>
      <c r="G16" s="202"/>
      <c r="H16" s="119"/>
      <c r="I16" s="119" t="s">
        <v>1880</v>
      </c>
      <c r="J16" s="119"/>
      <c r="K16" s="119"/>
      <c r="L16" s="119"/>
      <c r="M16" s="202" t="s">
        <v>1848</v>
      </c>
      <c r="N16" s="119"/>
      <c r="O16" s="121"/>
    </row>
    <row r="17" spans="1:15" ht="22.5" x14ac:dyDescent="0.25">
      <c r="A17" s="284"/>
      <c r="B17" s="119"/>
      <c r="C17" s="119" t="s">
        <v>1862</v>
      </c>
      <c r="D17" s="119"/>
      <c r="E17" s="119"/>
      <c r="F17" s="119"/>
      <c r="G17" s="202"/>
      <c r="H17" s="119"/>
      <c r="I17" s="119"/>
      <c r="J17" s="119"/>
      <c r="K17" s="119"/>
      <c r="L17" s="119"/>
      <c r="M17" s="202"/>
      <c r="N17" s="119"/>
      <c r="O17" s="121"/>
    </row>
    <row r="18" spans="1:15" ht="33.75" x14ac:dyDescent="0.25">
      <c r="A18" s="285" t="s">
        <v>1693</v>
      </c>
      <c r="B18" s="119" t="s">
        <v>1768</v>
      </c>
      <c r="C18" s="119" t="s">
        <v>1753</v>
      </c>
      <c r="D18" s="119" t="s">
        <v>1740</v>
      </c>
      <c r="E18" s="119"/>
      <c r="F18" s="204" t="s">
        <v>1794</v>
      </c>
      <c r="G18" s="202" t="s">
        <v>1783</v>
      </c>
      <c r="H18" s="119" t="s">
        <v>1799</v>
      </c>
      <c r="I18" s="119" t="s">
        <v>1882</v>
      </c>
      <c r="J18" s="119" t="s">
        <v>1730</v>
      </c>
      <c r="K18" s="119"/>
      <c r="L18" s="119" t="s">
        <v>1701</v>
      </c>
      <c r="M18" s="202" t="s">
        <v>1843</v>
      </c>
      <c r="N18" s="119" t="s">
        <v>1714</v>
      </c>
      <c r="O18" s="121"/>
    </row>
    <row r="19" spans="1:15" ht="33.75" x14ac:dyDescent="0.25">
      <c r="A19" s="285"/>
      <c r="B19" s="119" t="s">
        <v>1774</v>
      </c>
      <c r="C19" s="119" t="s">
        <v>1756</v>
      </c>
      <c r="D19" s="119" t="s">
        <v>1822</v>
      </c>
      <c r="E19" s="119"/>
      <c r="F19" s="204" t="s">
        <v>1859</v>
      </c>
      <c r="G19" s="202" t="s">
        <v>1864</v>
      </c>
      <c r="H19" s="119" t="s">
        <v>1833</v>
      </c>
      <c r="I19" s="119" t="s">
        <v>1883</v>
      </c>
      <c r="J19" s="119" t="s">
        <v>1734</v>
      </c>
      <c r="K19" s="119"/>
      <c r="L19" s="119"/>
      <c r="M19" s="202" t="s">
        <v>1849</v>
      </c>
      <c r="N19" s="119" t="s">
        <v>1719</v>
      </c>
      <c r="O19" s="121"/>
    </row>
    <row r="20" spans="1:15" ht="22.5" x14ac:dyDescent="0.25">
      <c r="A20" s="285"/>
      <c r="B20" s="119"/>
      <c r="C20" s="119" t="s">
        <v>1760</v>
      </c>
      <c r="D20" s="119"/>
      <c r="E20" s="119"/>
      <c r="F20" s="119"/>
      <c r="G20" s="202"/>
      <c r="H20" s="119"/>
      <c r="I20" s="119"/>
      <c r="J20" s="119" t="s">
        <v>1823</v>
      </c>
      <c r="K20" s="119"/>
      <c r="L20" s="119"/>
      <c r="M20" s="202"/>
      <c r="N20" s="119" t="s">
        <v>1721</v>
      </c>
      <c r="O20" s="121"/>
    </row>
    <row r="21" spans="1:15" ht="22.5" x14ac:dyDescent="0.25">
      <c r="A21" s="285"/>
      <c r="B21" s="119"/>
      <c r="C21" s="119" t="s">
        <v>1863</v>
      </c>
      <c r="D21" s="119"/>
      <c r="E21" s="119"/>
      <c r="F21" s="119"/>
      <c r="G21" s="202"/>
      <c r="H21" s="119"/>
      <c r="I21" s="119"/>
      <c r="J21" s="119"/>
      <c r="K21" s="119"/>
      <c r="L21" s="119"/>
      <c r="M21" s="202"/>
      <c r="N21" s="119"/>
      <c r="O21" s="121"/>
    </row>
    <row r="22" spans="1:15" ht="56.25" x14ac:dyDescent="0.25">
      <c r="A22" s="281" t="s">
        <v>1704</v>
      </c>
      <c r="B22" s="119" t="s">
        <v>1751</v>
      </c>
      <c r="C22" s="119" t="s">
        <v>1751</v>
      </c>
      <c r="D22" s="119" t="s">
        <v>1738</v>
      </c>
      <c r="E22" s="119"/>
      <c r="F22" s="204" t="s">
        <v>1791</v>
      </c>
      <c r="G22" s="202" t="s">
        <v>1890</v>
      </c>
      <c r="H22" s="119" t="s">
        <v>1802</v>
      </c>
      <c r="I22" s="119" t="s">
        <v>1871</v>
      </c>
      <c r="J22" s="119" t="s">
        <v>1726</v>
      </c>
      <c r="K22" s="119"/>
      <c r="L22" s="119" t="s">
        <v>1698</v>
      </c>
      <c r="M22" s="202" t="s">
        <v>1893</v>
      </c>
      <c r="N22" s="119" t="s">
        <v>1727</v>
      </c>
      <c r="O22" s="121"/>
    </row>
    <row r="23" spans="1:15" ht="56.25" x14ac:dyDescent="0.25">
      <c r="A23" s="281"/>
      <c r="B23" s="119" t="s">
        <v>1773</v>
      </c>
      <c r="C23" s="119" t="s">
        <v>1759</v>
      </c>
      <c r="D23" s="119"/>
      <c r="E23" s="119"/>
      <c r="F23" s="204" t="s">
        <v>1860</v>
      </c>
      <c r="G23" s="202" t="s">
        <v>1779</v>
      </c>
      <c r="H23" s="119" t="s">
        <v>1824</v>
      </c>
      <c r="I23" s="119" t="s">
        <v>1875</v>
      </c>
      <c r="J23" s="119" t="s">
        <v>1897</v>
      </c>
      <c r="K23" s="119"/>
      <c r="L23" s="119" t="s">
        <v>1702</v>
      </c>
      <c r="M23" s="202" t="s">
        <v>1894</v>
      </c>
      <c r="N23" s="119" t="s">
        <v>1711</v>
      </c>
      <c r="O23" s="121"/>
    </row>
    <row r="24" spans="1:15" ht="45" x14ac:dyDescent="0.25">
      <c r="A24" s="281"/>
      <c r="B24" s="119" t="s">
        <v>1895</v>
      </c>
      <c r="C24" s="119" t="s">
        <v>1896</v>
      </c>
      <c r="D24" s="119"/>
      <c r="E24" s="119"/>
      <c r="F24" s="119"/>
      <c r="G24" s="202" t="s">
        <v>1702</v>
      </c>
      <c r="H24" s="119" t="s">
        <v>1832</v>
      </c>
      <c r="I24" s="119" t="s">
        <v>1886</v>
      </c>
      <c r="J24" s="119"/>
      <c r="K24" s="119"/>
      <c r="L24" s="119" t="s">
        <v>1899</v>
      </c>
      <c r="M24" s="202" t="s">
        <v>1891</v>
      </c>
      <c r="N24" s="119" t="s">
        <v>1716</v>
      </c>
      <c r="O24" s="121"/>
    </row>
    <row r="25" spans="1:15" ht="22.5" x14ac:dyDescent="0.25">
      <c r="A25" s="281"/>
      <c r="B25" s="119" t="s">
        <v>1825</v>
      </c>
      <c r="C25" s="119"/>
      <c r="D25" s="119"/>
      <c r="E25" s="119"/>
      <c r="F25" s="119"/>
      <c r="G25" s="202" t="s">
        <v>1787</v>
      </c>
      <c r="H25" s="119"/>
      <c r="I25" s="119"/>
      <c r="J25" s="119"/>
      <c r="K25" s="119"/>
      <c r="L25" s="119"/>
      <c r="M25" s="202"/>
      <c r="N25" s="119" t="s">
        <v>1892</v>
      </c>
      <c r="O25" s="121"/>
    </row>
    <row r="26" spans="1:15" ht="56.25" x14ac:dyDescent="0.25">
      <c r="A26" s="280" t="s">
        <v>1694</v>
      </c>
      <c r="B26" s="119" t="s">
        <v>1765</v>
      </c>
      <c r="C26" s="119" t="s">
        <v>1748</v>
      </c>
      <c r="D26" s="119" t="s">
        <v>1746</v>
      </c>
      <c r="E26" s="119"/>
      <c r="F26" s="204" t="s">
        <v>1792</v>
      </c>
      <c r="G26" s="202" t="s">
        <v>1776</v>
      </c>
      <c r="H26" s="119" t="s">
        <v>1796</v>
      </c>
      <c r="I26" s="119" t="s">
        <v>1872</v>
      </c>
      <c r="J26" s="119" t="s">
        <v>1723</v>
      </c>
      <c r="K26" s="119"/>
      <c r="L26" s="119" t="s">
        <v>1887</v>
      </c>
      <c r="M26" s="202" t="s">
        <v>1835</v>
      </c>
      <c r="N26" s="119" t="s">
        <v>1705</v>
      </c>
      <c r="O26" s="121"/>
    </row>
    <row r="27" spans="1:15" ht="33.75" x14ac:dyDescent="0.25">
      <c r="A27" s="280"/>
      <c r="B27" s="119" t="s">
        <v>1767</v>
      </c>
      <c r="C27" s="119" t="s">
        <v>1752</v>
      </c>
      <c r="D27" s="119" t="s">
        <v>1742</v>
      </c>
      <c r="E27" s="119"/>
      <c r="F27" s="204" t="s">
        <v>1793</v>
      </c>
      <c r="G27" s="202" t="s">
        <v>1778</v>
      </c>
      <c r="H27" s="119" t="s">
        <v>1797</v>
      </c>
      <c r="I27" s="119" t="s">
        <v>1881</v>
      </c>
      <c r="J27" s="119" t="s">
        <v>1724</v>
      </c>
      <c r="K27" s="119"/>
      <c r="L27" s="119" t="s">
        <v>1697</v>
      </c>
      <c r="M27" s="202" t="s">
        <v>1836</v>
      </c>
      <c r="N27" s="119" t="s">
        <v>1706</v>
      </c>
      <c r="O27" s="121"/>
    </row>
    <row r="28" spans="1:15" ht="45" x14ac:dyDescent="0.25">
      <c r="A28" s="280"/>
      <c r="B28" s="119" t="s">
        <v>1775</v>
      </c>
      <c r="C28" s="119" t="s">
        <v>1763</v>
      </c>
      <c r="D28" s="119" t="s">
        <v>1764</v>
      </c>
      <c r="E28" s="119"/>
      <c r="F28" s="204" t="s">
        <v>1861</v>
      </c>
      <c r="G28" s="202" t="s">
        <v>1780</v>
      </c>
      <c r="H28" s="119" t="s">
        <v>1800</v>
      </c>
      <c r="I28" s="119" t="s">
        <v>1878</v>
      </c>
      <c r="J28" s="119" t="s">
        <v>1731</v>
      </c>
      <c r="K28" s="119"/>
      <c r="L28" s="119" t="s">
        <v>1703</v>
      </c>
      <c r="M28" s="202" t="s">
        <v>1837</v>
      </c>
      <c r="N28" s="119" t="s">
        <v>1715</v>
      </c>
      <c r="O28" s="121"/>
    </row>
    <row r="29" spans="1:15" ht="33.75" x14ac:dyDescent="0.25">
      <c r="A29" s="280"/>
      <c r="B29" s="119" t="s">
        <v>1826</v>
      </c>
      <c r="C29" s="119"/>
      <c r="D29" s="119" t="s">
        <v>1745</v>
      </c>
      <c r="E29" s="119"/>
      <c r="F29" s="119"/>
      <c r="G29" s="202" t="s">
        <v>1784</v>
      </c>
      <c r="H29" s="119" t="s">
        <v>1803</v>
      </c>
      <c r="I29" s="119" t="s">
        <v>1879</v>
      </c>
      <c r="J29" s="119" t="s">
        <v>1732</v>
      </c>
      <c r="K29" s="119"/>
      <c r="L29" s="119"/>
      <c r="M29" s="202" t="s">
        <v>1839</v>
      </c>
      <c r="N29" s="119" t="s">
        <v>1710</v>
      </c>
      <c r="O29" s="121"/>
    </row>
    <row r="30" spans="1:15" ht="45" x14ac:dyDescent="0.25">
      <c r="A30" s="280"/>
      <c r="B30" s="119"/>
      <c r="C30" s="119"/>
      <c r="D30" s="119" t="s">
        <v>1827</v>
      </c>
      <c r="E30" s="119"/>
      <c r="F30" s="119"/>
      <c r="G30" s="202"/>
      <c r="H30" s="119" t="s">
        <v>1828</v>
      </c>
      <c r="I30" s="119"/>
      <c r="J30" s="119" t="s">
        <v>1829</v>
      </c>
      <c r="K30" s="119"/>
      <c r="L30" s="119"/>
      <c r="M30" s="202" t="s">
        <v>1846</v>
      </c>
      <c r="N30" s="119" t="s">
        <v>1720</v>
      </c>
      <c r="O30" s="121"/>
    </row>
    <row r="31" spans="1:15" ht="33.75" x14ac:dyDescent="0.25">
      <c r="A31" s="280"/>
      <c r="B31" s="200"/>
      <c r="C31" s="200"/>
      <c r="D31" s="200" t="s">
        <v>1830</v>
      </c>
      <c r="E31" s="200"/>
      <c r="F31" s="200"/>
      <c r="G31" s="203"/>
      <c r="H31" s="200"/>
      <c r="I31" s="200"/>
      <c r="J31" s="200" t="s">
        <v>1831</v>
      </c>
      <c r="K31" s="200"/>
      <c r="L31" s="200"/>
      <c r="M31" s="202" t="s">
        <v>1851</v>
      </c>
      <c r="N31" s="200"/>
      <c r="O31" s="200"/>
    </row>
  </sheetData>
  <dataConsolidate/>
  <mergeCells count="7">
    <mergeCell ref="A3:A5"/>
    <mergeCell ref="A26:A31"/>
    <mergeCell ref="A22:A25"/>
    <mergeCell ref="A6:A9"/>
    <mergeCell ref="A10:A13"/>
    <mergeCell ref="A14:A17"/>
    <mergeCell ref="A18:A21"/>
  </mergeCells>
  <pageMargins left="0.75" right="0.75" top="0.5" bottom="0.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zoomScaleNormal="100" workbookViewId="0">
      <pane xSplit="1" ySplit="1" topLeftCell="E2" activePane="bottomRight" state="frozen"/>
      <selection pane="topRight" activeCell="B1" sqref="B1"/>
      <selection pane="bottomLeft" activeCell="A10" sqref="A10"/>
      <selection pane="bottomRight" activeCell="M3" sqref="M3"/>
    </sheetView>
  </sheetViews>
  <sheetFormatPr defaultRowHeight="15" x14ac:dyDescent="0.25"/>
  <cols>
    <col min="1" max="1" width="20.7109375"/>
    <col min="2" max="13" width="16.85546875"/>
    <col min="14" max="252" width="16.28515625"/>
    <col min="253" max="1025" width="11.5703125"/>
  </cols>
  <sheetData>
    <row r="1" spans="1:13" x14ac:dyDescent="0.25">
      <c r="A1" s="114"/>
      <c r="B1" s="115" t="s">
        <v>32</v>
      </c>
      <c r="C1" s="115" t="s">
        <v>36</v>
      </c>
      <c r="D1" s="115" t="s">
        <v>1096</v>
      </c>
      <c r="E1" s="115" t="s">
        <v>39</v>
      </c>
      <c r="F1" s="115" t="s">
        <v>40</v>
      </c>
      <c r="G1" s="115" t="s">
        <v>1097</v>
      </c>
      <c r="H1" s="115" t="s">
        <v>1098</v>
      </c>
      <c r="I1" s="115" t="s">
        <v>47</v>
      </c>
      <c r="J1" s="116" t="s">
        <v>1099</v>
      </c>
      <c r="K1" s="115" t="s">
        <v>49</v>
      </c>
      <c r="L1" s="115" t="s">
        <v>52</v>
      </c>
      <c r="M1" s="117" t="s">
        <v>1100</v>
      </c>
    </row>
    <row r="2" spans="1:13" ht="22.5" x14ac:dyDescent="0.25">
      <c r="A2" s="118" t="s">
        <v>1101</v>
      </c>
      <c r="B2" s="119" t="s">
        <v>1101</v>
      </c>
      <c r="C2" s="119" t="s">
        <v>1102</v>
      </c>
      <c r="D2" s="119" t="s">
        <v>1101</v>
      </c>
      <c r="E2" s="120" t="s">
        <v>1103</v>
      </c>
      <c r="F2" s="119" t="s">
        <v>1101</v>
      </c>
      <c r="G2" s="119" t="s">
        <v>1104</v>
      </c>
      <c r="H2" s="119" t="s">
        <v>1101</v>
      </c>
      <c r="I2" s="119" t="s">
        <v>1105</v>
      </c>
      <c r="J2" s="119" t="s">
        <v>1101</v>
      </c>
      <c r="K2" s="120" t="s">
        <v>1106</v>
      </c>
      <c r="L2" s="119" t="s">
        <v>1101</v>
      </c>
      <c r="M2" s="121" t="s">
        <v>1101</v>
      </c>
    </row>
    <row r="3" spans="1:13" ht="33.75" x14ac:dyDescent="0.25">
      <c r="A3" s="118" t="s">
        <v>775</v>
      </c>
      <c r="B3" s="119" t="s">
        <v>1107</v>
      </c>
      <c r="C3" s="119" t="s">
        <v>1108</v>
      </c>
      <c r="D3" s="120"/>
      <c r="E3" s="119" t="s">
        <v>1110</v>
      </c>
      <c r="F3" s="119" t="s">
        <v>1111</v>
      </c>
      <c r="G3" s="119" t="s">
        <v>1112</v>
      </c>
      <c r="H3" s="119" t="s">
        <v>1113</v>
      </c>
      <c r="I3" s="119" t="s">
        <v>1114</v>
      </c>
      <c r="J3" s="119" t="s">
        <v>1115</v>
      </c>
      <c r="K3" s="119" t="s">
        <v>1116</v>
      </c>
      <c r="L3" s="119" t="s">
        <v>1117</v>
      </c>
      <c r="M3" s="121" t="s">
        <v>1118</v>
      </c>
    </row>
    <row r="4" spans="1:13" x14ac:dyDescent="0.25">
      <c r="A4" s="118" t="s">
        <v>1119</v>
      </c>
      <c r="B4" s="119"/>
      <c r="C4" s="119" t="s">
        <v>1120</v>
      </c>
      <c r="D4" s="120"/>
      <c r="E4" s="119"/>
      <c r="F4" s="119"/>
      <c r="G4" s="119"/>
      <c r="H4" s="119"/>
      <c r="I4" s="119"/>
      <c r="J4" s="119"/>
      <c r="K4" s="119"/>
      <c r="L4" s="119"/>
      <c r="M4" s="121"/>
    </row>
    <row r="5" spans="1:13" x14ac:dyDescent="0.25">
      <c r="A5" s="118" t="s">
        <v>1121</v>
      </c>
      <c r="B5" s="119" t="s">
        <v>1122</v>
      </c>
      <c r="C5" s="119"/>
      <c r="D5" s="120"/>
      <c r="E5" s="119"/>
      <c r="F5" s="119"/>
      <c r="G5" s="119"/>
      <c r="H5" s="119"/>
      <c r="I5" s="119"/>
      <c r="J5" s="119"/>
      <c r="K5" s="119"/>
      <c r="L5" s="119"/>
      <c r="M5" s="121"/>
    </row>
    <row r="6" spans="1:13" x14ac:dyDescent="0.25">
      <c r="A6" s="118" t="s">
        <v>1123</v>
      </c>
      <c r="B6" s="119" t="s">
        <v>1124</v>
      </c>
      <c r="C6" s="119"/>
      <c r="D6" s="120"/>
      <c r="E6" s="119"/>
      <c r="F6" s="119"/>
      <c r="G6" s="119"/>
      <c r="H6" s="119"/>
      <c r="I6" s="119"/>
      <c r="J6" s="119"/>
      <c r="K6" s="119"/>
      <c r="L6" s="119"/>
      <c r="M6" s="121"/>
    </row>
    <row r="7" spans="1:13" ht="22.5" x14ac:dyDescent="0.25">
      <c r="A7" s="118" t="s">
        <v>1125</v>
      </c>
      <c r="B7" s="119" t="s">
        <v>1126</v>
      </c>
      <c r="C7" s="119" t="s">
        <v>1108</v>
      </c>
      <c r="D7" s="119" t="s">
        <v>1127</v>
      </c>
      <c r="E7" s="119" t="s">
        <v>1128</v>
      </c>
      <c r="F7" s="119" t="s">
        <v>1129</v>
      </c>
      <c r="G7" s="119" t="s">
        <v>1130</v>
      </c>
      <c r="H7" s="119" t="s">
        <v>1131</v>
      </c>
      <c r="I7" s="119" t="s">
        <v>1114</v>
      </c>
      <c r="J7" s="119" t="s">
        <v>1126</v>
      </c>
      <c r="K7" s="119" t="s">
        <v>1132</v>
      </c>
      <c r="L7" s="120" t="s">
        <v>1130</v>
      </c>
      <c r="M7" s="121" t="s">
        <v>1133</v>
      </c>
    </row>
    <row r="8" spans="1:13" ht="22.5" x14ac:dyDescent="0.25">
      <c r="A8" s="118" t="s">
        <v>1134</v>
      </c>
      <c r="B8" s="119" t="s">
        <v>1126</v>
      </c>
      <c r="C8" s="119" t="s">
        <v>1108</v>
      </c>
      <c r="D8" s="119" t="s">
        <v>1127</v>
      </c>
      <c r="E8" s="119" t="s">
        <v>1128</v>
      </c>
      <c r="F8" s="119" t="s">
        <v>1129</v>
      </c>
      <c r="G8" s="119" t="s">
        <v>1130</v>
      </c>
      <c r="H8" s="119" t="s">
        <v>1131</v>
      </c>
      <c r="I8" s="119" t="s">
        <v>1114</v>
      </c>
      <c r="J8" s="119" t="s">
        <v>1126</v>
      </c>
      <c r="K8" s="119" t="s">
        <v>1132</v>
      </c>
      <c r="L8" s="119" t="s">
        <v>1130</v>
      </c>
      <c r="M8" s="121" t="s">
        <v>1133</v>
      </c>
    </row>
    <row r="9" spans="1:13" ht="22.5" x14ac:dyDescent="0.25">
      <c r="A9" s="118" t="s">
        <v>1135</v>
      </c>
      <c r="B9" s="119"/>
      <c r="C9" s="119"/>
      <c r="D9" s="119"/>
      <c r="E9" s="119"/>
      <c r="F9" s="119"/>
      <c r="G9" s="119"/>
      <c r="H9" s="119"/>
      <c r="I9" s="119"/>
      <c r="J9" s="119"/>
      <c r="K9" s="119" t="s">
        <v>1132</v>
      </c>
      <c r="L9" s="119" t="s">
        <v>1130</v>
      </c>
      <c r="M9" s="121" t="s">
        <v>1133</v>
      </c>
    </row>
    <row r="10" spans="1:13" ht="22.5" x14ac:dyDescent="0.25">
      <c r="A10" s="118" t="s">
        <v>1136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 t="s">
        <v>1132</v>
      </c>
      <c r="L10" s="119" t="s">
        <v>1130</v>
      </c>
      <c r="M10" s="121" t="s">
        <v>1133</v>
      </c>
    </row>
    <row r="11" spans="1:13" ht="22.5" x14ac:dyDescent="0.25">
      <c r="A11" s="118" t="s">
        <v>1137</v>
      </c>
      <c r="B11" s="119"/>
      <c r="C11" s="119"/>
      <c r="D11" s="119"/>
      <c r="E11" s="119" t="s">
        <v>1128</v>
      </c>
      <c r="F11" s="119" t="s">
        <v>1129</v>
      </c>
      <c r="G11" s="119" t="s">
        <v>1130</v>
      </c>
      <c r="H11" s="119" t="s">
        <v>1131</v>
      </c>
      <c r="I11" s="119" t="s">
        <v>1114</v>
      </c>
      <c r="J11" s="119"/>
      <c r="K11" s="119" t="s">
        <v>1132</v>
      </c>
      <c r="L11" s="119"/>
      <c r="M11" s="121" t="s">
        <v>1133</v>
      </c>
    </row>
    <row r="12" spans="1:13" ht="22.5" x14ac:dyDescent="0.25">
      <c r="A12" s="118" t="s">
        <v>129</v>
      </c>
      <c r="B12" s="119"/>
      <c r="C12" s="119" t="s">
        <v>1115</v>
      </c>
      <c r="D12" s="119"/>
      <c r="E12" s="119"/>
      <c r="F12" s="119"/>
      <c r="G12" s="119" t="s">
        <v>1138</v>
      </c>
      <c r="H12" s="119"/>
      <c r="I12" s="119"/>
      <c r="J12" s="119"/>
      <c r="K12" s="119" t="s">
        <v>1132</v>
      </c>
      <c r="L12" s="119" t="s">
        <v>1138</v>
      </c>
      <c r="M12" s="121" t="s">
        <v>1133</v>
      </c>
    </row>
    <row r="13" spans="1:13" x14ac:dyDescent="0.25">
      <c r="A13" s="118" t="s">
        <v>1139</v>
      </c>
      <c r="B13" s="119"/>
      <c r="C13" s="119"/>
      <c r="D13" s="119"/>
      <c r="E13" s="119"/>
      <c r="F13" s="119"/>
      <c r="G13" s="119"/>
      <c r="H13" s="119"/>
      <c r="I13" s="119" t="s">
        <v>1114</v>
      </c>
      <c r="J13" s="119"/>
      <c r="K13" s="119"/>
      <c r="L13" s="119"/>
      <c r="M13" s="121" t="s">
        <v>1133</v>
      </c>
    </row>
    <row r="14" spans="1:13" x14ac:dyDescent="0.25">
      <c r="A14" s="118" t="s">
        <v>1140</v>
      </c>
      <c r="B14" s="119"/>
      <c r="C14" s="119"/>
      <c r="D14" s="119"/>
      <c r="E14" s="119"/>
      <c r="F14" s="119"/>
      <c r="G14" s="119"/>
      <c r="H14" s="119"/>
      <c r="I14" s="119" t="s">
        <v>1114</v>
      </c>
      <c r="J14" s="119"/>
      <c r="K14" s="119"/>
      <c r="L14" s="119"/>
      <c r="M14" s="121"/>
    </row>
    <row r="15" spans="1:13" x14ac:dyDescent="0.25">
      <c r="A15" s="118" t="s">
        <v>1141</v>
      </c>
      <c r="B15" s="119"/>
      <c r="C15" s="119"/>
      <c r="D15" s="119"/>
      <c r="E15" s="119"/>
      <c r="F15" s="119"/>
      <c r="G15" s="119"/>
      <c r="H15" s="119" t="s">
        <v>1120</v>
      </c>
      <c r="I15" s="119"/>
      <c r="J15" s="119"/>
      <c r="K15" s="119"/>
      <c r="L15" s="119"/>
      <c r="M15" s="121"/>
    </row>
    <row r="16" spans="1:13" x14ac:dyDescent="0.25">
      <c r="A16" s="118" t="s">
        <v>1142</v>
      </c>
      <c r="B16" s="119"/>
      <c r="C16" s="119"/>
      <c r="D16" s="119"/>
      <c r="E16" s="119"/>
      <c r="F16" s="119"/>
      <c r="G16" s="119"/>
      <c r="H16" s="119" t="s">
        <v>1131</v>
      </c>
      <c r="I16" s="119"/>
      <c r="J16" s="119"/>
      <c r="K16" s="119"/>
      <c r="L16" s="119"/>
      <c r="M16" s="121" t="s">
        <v>1133</v>
      </c>
    </row>
    <row r="17" spans="1:13" x14ac:dyDescent="0.25">
      <c r="A17" s="118" t="s">
        <v>1143</v>
      </c>
      <c r="B17" s="119"/>
      <c r="C17" s="119"/>
      <c r="D17" s="119"/>
      <c r="E17" s="119"/>
      <c r="F17" s="119"/>
      <c r="G17" s="119"/>
      <c r="H17" s="119"/>
      <c r="I17" s="119"/>
      <c r="J17" s="119" t="s">
        <v>1126</v>
      </c>
      <c r="K17" s="119"/>
      <c r="L17" s="119"/>
      <c r="M17" s="121"/>
    </row>
    <row r="18" spans="1:13" x14ac:dyDescent="0.25">
      <c r="A18" s="118" t="s">
        <v>1144</v>
      </c>
      <c r="B18" s="119"/>
      <c r="C18" s="119"/>
      <c r="D18" s="119"/>
      <c r="E18" s="119" t="s">
        <v>1128</v>
      </c>
      <c r="F18" s="119"/>
      <c r="G18" s="119"/>
      <c r="H18" s="119" t="s">
        <v>1131</v>
      </c>
      <c r="I18" s="119"/>
      <c r="J18" s="119"/>
      <c r="K18" s="119"/>
      <c r="L18" s="119" t="s">
        <v>1130</v>
      </c>
      <c r="M18" s="121" t="s">
        <v>1133</v>
      </c>
    </row>
    <row r="19" spans="1:13" ht="22.5" x14ac:dyDescent="0.25">
      <c r="A19" s="122" t="s">
        <v>1145</v>
      </c>
      <c r="B19" s="119"/>
      <c r="C19" s="119" t="s">
        <v>1146</v>
      </c>
      <c r="D19" s="119" t="s">
        <v>1127</v>
      </c>
      <c r="E19" s="119" t="s">
        <v>1147</v>
      </c>
      <c r="F19" s="119"/>
      <c r="G19" s="119"/>
      <c r="H19" s="119" t="s">
        <v>1126</v>
      </c>
      <c r="I19" s="119" t="s">
        <v>1114</v>
      </c>
      <c r="J19" s="119" t="s">
        <v>1126</v>
      </c>
      <c r="K19" s="119" t="s">
        <v>1132</v>
      </c>
      <c r="L19" s="119" t="s">
        <v>1148</v>
      </c>
      <c r="M19" s="121" t="s">
        <v>1149</v>
      </c>
    </row>
    <row r="20" spans="1:13" ht="22.5" x14ac:dyDescent="0.25">
      <c r="A20" s="122" t="s">
        <v>1150</v>
      </c>
      <c r="B20" s="119"/>
      <c r="C20" s="119" t="s">
        <v>1146</v>
      </c>
      <c r="D20" s="119" t="s">
        <v>1127</v>
      </c>
      <c r="E20" s="119" t="s">
        <v>1147</v>
      </c>
      <c r="F20" s="119"/>
      <c r="G20" s="119"/>
      <c r="H20" s="119" t="s">
        <v>1126</v>
      </c>
      <c r="I20" s="119" t="s">
        <v>1114</v>
      </c>
      <c r="J20" s="119" t="s">
        <v>1126</v>
      </c>
      <c r="K20" s="119" t="s">
        <v>1132</v>
      </c>
      <c r="L20" s="119"/>
      <c r="M20" s="121" t="s">
        <v>1149</v>
      </c>
    </row>
    <row r="21" spans="1:13" ht="22.5" x14ac:dyDescent="0.25">
      <c r="A21" s="122" t="s">
        <v>1151</v>
      </c>
      <c r="B21" s="119" t="s">
        <v>1126</v>
      </c>
      <c r="C21" s="119" t="s">
        <v>1146</v>
      </c>
      <c r="D21" s="119"/>
      <c r="E21" s="119" t="s">
        <v>1147</v>
      </c>
      <c r="F21" s="119"/>
      <c r="G21" s="119" t="s">
        <v>1152</v>
      </c>
      <c r="H21" s="119"/>
      <c r="I21" s="119" t="s">
        <v>1114</v>
      </c>
      <c r="J21" s="119" t="s">
        <v>1126</v>
      </c>
      <c r="K21" s="119" t="s">
        <v>1132</v>
      </c>
      <c r="L21" s="119"/>
      <c r="M21" s="121"/>
    </row>
    <row r="22" spans="1:13" ht="22.5" x14ac:dyDescent="0.25">
      <c r="A22" s="122" t="s">
        <v>1153</v>
      </c>
      <c r="B22" s="119"/>
      <c r="C22" s="119"/>
      <c r="D22" s="119"/>
      <c r="E22" s="119"/>
      <c r="F22" s="119"/>
      <c r="G22" s="119" t="s">
        <v>1130</v>
      </c>
      <c r="H22" s="119"/>
      <c r="I22" s="119"/>
      <c r="J22" s="119"/>
      <c r="K22" s="119" t="s">
        <v>1132</v>
      </c>
      <c r="L22" s="119"/>
      <c r="M22" s="121"/>
    </row>
    <row r="23" spans="1:13" x14ac:dyDescent="0.25">
      <c r="A23" s="122" t="s">
        <v>1154</v>
      </c>
      <c r="B23" s="119"/>
      <c r="C23" s="119"/>
      <c r="D23" s="119"/>
      <c r="E23" s="119"/>
      <c r="F23" s="119"/>
      <c r="G23" s="119" t="s">
        <v>1130</v>
      </c>
      <c r="H23" s="119"/>
      <c r="I23" s="119"/>
      <c r="J23" s="119"/>
      <c r="K23" s="119"/>
      <c r="L23" s="119"/>
      <c r="M23" s="121"/>
    </row>
    <row r="24" spans="1:13" x14ac:dyDescent="0.25">
      <c r="A24" s="122" t="s">
        <v>1155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21"/>
    </row>
    <row r="25" spans="1:13" x14ac:dyDescent="0.25">
      <c r="A25" s="122" t="s">
        <v>1156</v>
      </c>
      <c r="B25" s="119"/>
      <c r="C25" s="119"/>
      <c r="D25" s="119"/>
      <c r="E25" s="119"/>
      <c r="F25" s="119"/>
      <c r="G25" s="119" t="s">
        <v>1157</v>
      </c>
      <c r="H25" s="119"/>
      <c r="I25" s="119"/>
      <c r="J25" s="119"/>
      <c r="K25" s="119"/>
      <c r="L25" s="119"/>
      <c r="M25" s="121"/>
    </row>
    <row r="26" spans="1:13" ht="33.75" x14ac:dyDescent="0.25">
      <c r="A26" s="122" t="s">
        <v>1040</v>
      </c>
      <c r="B26" s="119"/>
      <c r="C26" s="119" t="s">
        <v>1108</v>
      </c>
      <c r="D26" s="119"/>
      <c r="E26" s="119" t="s">
        <v>1147</v>
      </c>
      <c r="F26" s="119" t="s">
        <v>1152</v>
      </c>
      <c r="G26" s="119" t="s">
        <v>1152</v>
      </c>
      <c r="H26" s="119"/>
      <c r="I26" s="119" t="s">
        <v>1114</v>
      </c>
      <c r="J26" s="119" t="s">
        <v>1158</v>
      </c>
      <c r="K26" s="119" t="s">
        <v>1132</v>
      </c>
      <c r="L26" s="119" t="s">
        <v>1148</v>
      </c>
      <c r="M26" s="121"/>
    </row>
    <row r="27" spans="1:13" ht="33.75" x14ac:dyDescent="0.25">
      <c r="A27" s="122" t="s">
        <v>200</v>
      </c>
      <c r="B27" s="119" t="s">
        <v>1159</v>
      </c>
      <c r="C27" s="119" t="s">
        <v>1108</v>
      </c>
      <c r="D27" s="119" t="s">
        <v>1127</v>
      </c>
      <c r="E27" s="119" t="s">
        <v>1147</v>
      </c>
      <c r="F27" s="119" t="s">
        <v>1152</v>
      </c>
      <c r="G27" s="119" t="s">
        <v>1152</v>
      </c>
      <c r="H27" s="119" t="s">
        <v>1126</v>
      </c>
      <c r="I27" s="119" t="s">
        <v>1114</v>
      </c>
      <c r="J27" s="119" t="s">
        <v>1158</v>
      </c>
      <c r="K27" s="119" t="s">
        <v>1132</v>
      </c>
      <c r="L27" s="119" t="s">
        <v>1148</v>
      </c>
      <c r="M27" s="121" t="s">
        <v>1120</v>
      </c>
    </row>
    <row r="28" spans="1:13" ht="22.5" x14ac:dyDescent="0.25">
      <c r="A28" s="122" t="s">
        <v>1160</v>
      </c>
      <c r="B28" s="120" t="s">
        <v>1131</v>
      </c>
      <c r="C28" s="120" t="s">
        <v>1120</v>
      </c>
      <c r="D28" s="119" t="s">
        <v>1127</v>
      </c>
      <c r="E28" s="119" t="s">
        <v>1114</v>
      </c>
      <c r="F28" s="119" t="s">
        <v>1138</v>
      </c>
      <c r="G28" s="119" t="s">
        <v>1138</v>
      </c>
      <c r="H28" s="119" t="s">
        <v>1138</v>
      </c>
      <c r="I28" s="119" t="s">
        <v>1138</v>
      </c>
      <c r="J28" s="119" t="s">
        <v>1138</v>
      </c>
      <c r="K28" s="119" t="s">
        <v>1132</v>
      </c>
      <c r="L28" s="119" t="s">
        <v>1148</v>
      </c>
      <c r="M28" s="121"/>
    </row>
    <row r="29" spans="1:13" ht="33.75" x14ac:dyDescent="0.25">
      <c r="A29" s="122" t="s">
        <v>1161</v>
      </c>
      <c r="B29" s="119" t="s">
        <v>1131</v>
      </c>
      <c r="C29" s="119" t="s">
        <v>1120</v>
      </c>
      <c r="D29" s="119"/>
      <c r="E29" s="119" t="s">
        <v>1114</v>
      </c>
      <c r="F29" s="119" t="s">
        <v>1152</v>
      </c>
      <c r="G29" s="119" t="s">
        <v>1138</v>
      </c>
      <c r="H29" s="119" t="s">
        <v>1126</v>
      </c>
      <c r="I29" s="119" t="s">
        <v>1138</v>
      </c>
      <c r="J29" s="119" t="s">
        <v>1158</v>
      </c>
      <c r="K29" s="119" t="s">
        <v>1132</v>
      </c>
      <c r="L29" s="119"/>
      <c r="M29" s="121"/>
    </row>
    <row r="30" spans="1:13" ht="22.5" x14ac:dyDescent="0.25">
      <c r="A30" s="122" t="s">
        <v>1162</v>
      </c>
      <c r="B30" s="119"/>
      <c r="C30" s="119"/>
      <c r="D30" s="119"/>
      <c r="E30" s="119" t="s">
        <v>1108</v>
      </c>
      <c r="F30" s="119"/>
      <c r="G30" s="119" t="s">
        <v>1130</v>
      </c>
      <c r="H30" s="119"/>
      <c r="I30" s="119"/>
      <c r="J30" s="119"/>
      <c r="K30" s="119" t="s">
        <v>1132</v>
      </c>
      <c r="L30" s="119" t="s">
        <v>1163</v>
      </c>
      <c r="M30" s="121"/>
    </row>
    <row r="31" spans="1:13" ht="33.75" x14ac:dyDescent="0.25">
      <c r="A31" s="122" t="s">
        <v>1164</v>
      </c>
      <c r="B31" s="119" t="s">
        <v>1159</v>
      </c>
      <c r="C31" s="119" t="s">
        <v>1120</v>
      </c>
      <c r="D31" s="119" t="s">
        <v>1127</v>
      </c>
      <c r="E31" s="119" t="s">
        <v>1114</v>
      </c>
      <c r="F31" s="119" t="s">
        <v>1152</v>
      </c>
      <c r="G31" s="119" t="s">
        <v>1152</v>
      </c>
      <c r="H31" s="119" t="s">
        <v>1126</v>
      </c>
      <c r="I31" s="119" t="s">
        <v>1114</v>
      </c>
      <c r="J31" s="119" t="s">
        <v>1158</v>
      </c>
      <c r="K31" s="119" t="s">
        <v>1132</v>
      </c>
      <c r="L31" s="119" t="s">
        <v>1148</v>
      </c>
      <c r="M31" s="121" t="s">
        <v>1149</v>
      </c>
    </row>
    <row r="32" spans="1:13" ht="33.75" x14ac:dyDescent="0.25">
      <c r="A32" s="122" t="s">
        <v>1165</v>
      </c>
      <c r="B32" s="119" t="s">
        <v>1166</v>
      </c>
      <c r="C32" s="119" t="s">
        <v>1120</v>
      </c>
      <c r="D32" s="119" t="s">
        <v>1127</v>
      </c>
      <c r="E32" s="119"/>
      <c r="F32" s="119" t="s">
        <v>1152</v>
      </c>
      <c r="G32" s="119" t="s">
        <v>1152</v>
      </c>
      <c r="H32" s="119"/>
      <c r="I32" s="119"/>
      <c r="J32" s="119" t="s">
        <v>1167</v>
      </c>
      <c r="K32" s="119" t="s">
        <v>1132</v>
      </c>
      <c r="L32" s="119" t="s">
        <v>1148</v>
      </c>
      <c r="M32" s="121"/>
    </row>
    <row r="33" spans="1:13" ht="22.5" x14ac:dyDescent="0.25">
      <c r="A33" s="122" t="s">
        <v>1168</v>
      </c>
      <c r="B33" s="119" t="s">
        <v>1159</v>
      </c>
      <c r="C33" s="119"/>
      <c r="D33" s="119"/>
      <c r="E33" s="119"/>
      <c r="F33" s="119" t="s">
        <v>1152</v>
      </c>
      <c r="G33" s="119" t="s">
        <v>1152</v>
      </c>
      <c r="H33" s="119" t="s">
        <v>1126</v>
      </c>
      <c r="I33" s="119" t="s">
        <v>1114</v>
      </c>
      <c r="J33" s="119"/>
      <c r="K33" s="119" t="s">
        <v>1169</v>
      </c>
      <c r="L33" s="119" t="s">
        <v>1148</v>
      </c>
      <c r="M33" s="121"/>
    </row>
    <row r="34" spans="1:13" ht="22.5" x14ac:dyDescent="0.25">
      <c r="A34" s="122" t="s">
        <v>1170</v>
      </c>
      <c r="B34" s="119"/>
      <c r="C34" s="119"/>
      <c r="D34" s="119"/>
      <c r="E34" s="119" t="s">
        <v>1147</v>
      </c>
      <c r="F34" s="119"/>
      <c r="G34" s="119"/>
      <c r="H34" s="119" t="s">
        <v>1126</v>
      </c>
      <c r="I34" s="119"/>
      <c r="J34" s="119"/>
      <c r="K34" s="119" t="s">
        <v>1132</v>
      </c>
      <c r="L34" s="119"/>
      <c r="M34" s="121"/>
    </row>
    <row r="35" spans="1:13" x14ac:dyDescent="0.25">
      <c r="A35" s="122" t="s">
        <v>1156</v>
      </c>
      <c r="B35" s="119"/>
      <c r="C35" s="119"/>
      <c r="D35" s="119" t="s">
        <v>1127</v>
      </c>
      <c r="E35" s="119"/>
      <c r="F35" s="119"/>
      <c r="G35" s="119"/>
      <c r="H35" s="119"/>
      <c r="I35" s="119" t="s">
        <v>1114</v>
      </c>
      <c r="J35" s="119"/>
      <c r="K35" s="119"/>
      <c r="L35" s="119"/>
      <c r="M35" s="121"/>
    </row>
    <row r="36" spans="1:13" ht="22.5" x14ac:dyDescent="0.25">
      <c r="A36" s="122" t="s">
        <v>1171</v>
      </c>
      <c r="B36" s="119"/>
      <c r="C36" s="119" t="s">
        <v>1172</v>
      </c>
      <c r="D36" s="119" t="s">
        <v>1173</v>
      </c>
      <c r="E36" s="119"/>
      <c r="F36" s="119"/>
      <c r="G36" s="119" t="s">
        <v>1174</v>
      </c>
      <c r="H36" s="119"/>
      <c r="I36" s="119" t="s">
        <v>1175</v>
      </c>
      <c r="J36" s="119" t="s">
        <v>1176</v>
      </c>
      <c r="K36" s="119"/>
      <c r="L36" s="119" t="s">
        <v>1177</v>
      </c>
      <c r="M36" s="121"/>
    </row>
    <row r="37" spans="1:13" ht="21" x14ac:dyDescent="0.25">
      <c r="A37" s="122" t="s">
        <v>1178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 t="s">
        <v>1169</v>
      </c>
      <c r="L37" s="119"/>
      <c r="M37" s="121"/>
    </row>
    <row r="38" spans="1:13" ht="22.5" x14ac:dyDescent="0.25">
      <c r="A38" s="122" t="s">
        <v>1179</v>
      </c>
      <c r="B38" s="119"/>
      <c r="C38" s="119" t="s">
        <v>1180</v>
      </c>
      <c r="D38" s="119"/>
      <c r="E38" s="119"/>
      <c r="F38" s="119"/>
      <c r="G38" s="119"/>
      <c r="H38" s="119" t="s">
        <v>1108</v>
      </c>
      <c r="I38" s="119" t="s">
        <v>1114</v>
      </c>
      <c r="J38" s="119"/>
      <c r="K38" s="119"/>
      <c r="L38" s="119"/>
      <c r="M38" s="121"/>
    </row>
    <row r="39" spans="1:13" x14ac:dyDescent="0.25">
      <c r="A39" s="122" t="s">
        <v>1181</v>
      </c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21"/>
    </row>
    <row r="40" spans="1:13" x14ac:dyDescent="0.25">
      <c r="A40" s="122" t="s">
        <v>1182</v>
      </c>
      <c r="B40" s="119"/>
      <c r="C40" s="119" t="s">
        <v>1115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21"/>
    </row>
    <row r="41" spans="1:13" ht="22.5" x14ac:dyDescent="0.25">
      <c r="A41" s="122" t="s">
        <v>1183</v>
      </c>
      <c r="B41" s="119" t="s">
        <v>1122</v>
      </c>
      <c r="C41" s="119"/>
      <c r="D41" s="119"/>
      <c r="E41" s="119" t="s">
        <v>1147</v>
      </c>
      <c r="F41" s="119"/>
      <c r="G41" s="119"/>
      <c r="H41" s="119"/>
      <c r="I41" s="119"/>
      <c r="J41" s="119"/>
      <c r="K41" s="119"/>
      <c r="L41" s="119"/>
      <c r="M41" s="121"/>
    </row>
    <row r="42" spans="1:13" x14ac:dyDescent="0.25">
      <c r="A42" s="122" t="s">
        <v>1184</v>
      </c>
      <c r="B42" s="119" t="s">
        <v>1122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21"/>
    </row>
    <row r="43" spans="1:13" x14ac:dyDescent="0.25">
      <c r="A43" s="122" t="s">
        <v>1185</v>
      </c>
      <c r="B43" s="119"/>
      <c r="C43" s="119"/>
      <c r="D43" s="119"/>
      <c r="E43" s="119" t="s">
        <v>1108</v>
      </c>
      <c r="F43" s="119"/>
      <c r="G43" s="119"/>
      <c r="H43" s="119"/>
      <c r="I43" s="119"/>
      <c r="J43" s="119"/>
      <c r="K43" s="119"/>
      <c r="L43" s="119"/>
      <c r="M43" s="121"/>
    </row>
    <row r="44" spans="1:13" x14ac:dyDescent="0.25">
      <c r="A44" s="122" t="s">
        <v>1186</v>
      </c>
      <c r="B44" s="119"/>
      <c r="C44" s="119"/>
      <c r="D44" s="119"/>
      <c r="E44" s="119" t="s">
        <v>1108</v>
      </c>
      <c r="F44" s="119"/>
      <c r="G44" s="119"/>
      <c r="H44" s="119"/>
      <c r="I44" s="119"/>
      <c r="J44" s="119"/>
      <c r="K44" s="119"/>
      <c r="L44" s="119"/>
      <c r="M44" s="121"/>
    </row>
    <row r="45" spans="1:13" x14ac:dyDescent="0.25">
      <c r="A45" s="122" t="s">
        <v>1187</v>
      </c>
      <c r="B45" s="119"/>
      <c r="C45" s="119"/>
      <c r="D45" s="119"/>
      <c r="E45" s="119" t="s">
        <v>1108</v>
      </c>
      <c r="F45" s="119"/>
      <c r="G45" s="119"/>
      <c r="H45" s="119"/>
      <c r="I45" s="119"/>
      <c r="J45" s="119"/>
      <c r="K45" s="119"/>
      <c r="L45" s="119"/>
      <c r="M45" s="121"/>
    </row>
    <row r="46" spans="1:13" ht="31.5" x14ac:dyDescent="0.25">
      <c r="A46" s="122" t="s">
        <v>1188</v>
      </c>
      <c r="B46" s="119"/>
      <c r="C46" s="119"/>
      <c r="D46" s="119"/>
      <c r="E46" s="119" t="s">
        <v>1114</v>
      </c>
      <c r="F46" s="119"/>
      <c r="G46" s="119"/>
      <c r="H46" s="119"/>
      <c r="I46" s="119"/>
      <c r="J46" s="119"/>
      <c r="K46" s="119"/>
      <c r="L46" s="119"/>
      <c r="M46" s="121"/>
    </row>
    <row r="47" spans="1:13" ht="21" x14ac:dyDescent="0.25">
      <c r="A47" s="122" t="s">
        <v>1189</v>
      </c>
      <c r="B47" s="119"/>
      <c r="C47" s="119"/>
      <c r="D47" s="119" t="s">
        <v>1127</v>
      </c>
      <c r="E47" s="119"/>
      <c r="F47" s="119"/>
      <c r="G47" s="119"/>
      <c r="H47" s="119"/>
      <c r="I47" s="119"/>
      <c r="J47" s="119"/>
      <c r="K47" s="119"/>
      <c r="L47" s="119"/>
      <c r="M47" s="121"/>
    </row>
    <row r="48" spans="1:13" ht="33.75" x14ac:dyDescent="0.25">
      <c r="A48" s="122" t="s">
        <v>1190</v>
      </c>
      <c r="B48" s="119"/>
      <c r="C48" s="119" t="s">
        <v>1108</v>
      </c>
      <c r="D48" s="119"/>
      <c r="E48" s="119"/>
      <c r="F48" s="119" t="s">
        <v>1152</v>
      </c>
      <c r="G48" s="119" t="s">
        <v>1152</v>
      </c>
      <c r="H48" s="119" t="s">
        <v>1108</v>
      </c>
      <c r="I48" s="119" t="s">
        <v>1114</v>
      </c>
      <c r="J48" s="119" t="s">
        <v>1158</v>
      </c>
      <c r="K48" s="119"/>
      <c r="L48" s="119" t="s">
        <v>1148</v>
      </c>
      <c r="M48" s="121" t="s">
        <v>1149</v>
      </c>
    </row>
    <row r="49" spans="1:13" x14ac:dyDescent="0.25">
      <c r="A49" s="122" t="s">
        <v>1191</v>
      </c>
      <c r="B49" s="119"/>
      <c r="C49" s="119"/>
      <c r="D49" s="119"/>
      <c r="E49" s="119"/>
      <c r="F49" s="119"/>
      <c r="G49" s="119"/>
      <c r="H49" s="119"/>
      <c r="I49" s="119"/>
      <c r="J49" s="119" t="s">
        <v>1167</v>
      </c>
      <c r="K49" s="119"/>
      <c r="L49" s="119"/>
      <c r="M49" s="121"/>
    </row>
    <row r="50" spans="1:13" ht="33.75" x14ac:dyDescent="0.25">
      <c r="A50" s="122" t="s">
        <v>1192</v>
      </c>
      <c r="B50" s="119" t="s">
        <v>1159</v>
      </c>
      <c r="C50" s="119" t="s">
        <v>1108</v>
      </c>
      <c r="D50" s="119"/>
      <c r="E50" s="119"/>
      <c r="F50" s="119" t="s">
        <v>1152</v>
      </c>
      <c r="G50" s="119" t="s">
        <v>1152</v>
      </c>
      <c r="H50" s="119"/>
      <c r="I50" s="119" t="s">
        <v>1114</v>
      </c>
      <c r="J50" s="119" t="s">
        <v>1158</v>
      </c>
      <c r="K50" s="119"/>
      <c r="L50" s="119"/>
      <c r="M50" s="121" t="s">
        <v>1133</v>
      </c>
    </row>
    <row r="51" spans="1:13" x14ac:dyDescent="0.25">
      <c r="A51" s="122" t="s">
        <v>1193</v>
      </c>
      <c r="B51" s="119"/>
      <c r="C51" s="119" t="s">
        <v>1138</v>
      </c>
      <c r="D51" s="119"/>
      <c r="E51" s="119"/>
      <c r="F51" s="119"/>
      <c r="G51" s="119"/>
      <c r="H51" s="119"/>
      <c r="I51" s="119"/>
      <c r="J51" s="119"/>
      <c r="K51" s="119"/>
      <c r="L51" s="119" t="s">
        <v>1163</v>
      </c>
      <c r="M51" s="121"/>
    </row>
    <row r="52" spans="1:13" ht="21" x14ac:dyDescent="0.25">
      <c r="A52" s="122" t="s">
        <v>1194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21"/>
    </row>
    <row r="53" spans="1:13" x14ac:dyDescent="0.25">
      <c r="A53" s="122" t="s">
        <v>1195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21"/>
    </row>
    <row r="54" spans="1:13" x14ac:dyDescent="0.25">
      <c r="A54" s="122" t="s">
        <v>1196</v>
      </c>
      <c r="B54" s="119" t="s">
        <v>1126</v>
      </c>
      <c r="C54" s="119"/>
      <c r="D54" s="119"/>
      <c r="E54" s="119"/>
      <c r="F54" s="119"/>
      <c r="G54" s="119"/>
      <c r="H54" s="119"/>
      <c r="I54" s="119" t="s">
        <v>1114</v>
      </c>
      <c r="J54" s="119" t="s">
        <v>1126</v>
      </c>
      <c r="K54" s="119"/>
      <c r="L54" s="119"/>
      <c r="M54" s="121"/>
    </row>
    <row r="55" spans="1:13" ht="31.5" x14ac:dyDescent="0.25">
      <c r="A55" s="122" t="s">
        <v>1197</v>
      </c>
      <c r="B55" s="119"/>
      <c r="C55" s="119"/>
      <c r="D55" s="119"/>
      <c r="E55" s="119"/>
      <c r="F55" s="119"/>
      <c r="G55" s="119"/>
      <c r="H55" s="119"/>
      <c r="I55" s="119" t="s">
        <v>1114</v>
      </c>
      <c r="J55" s="119" t="s">
        <v>1126</v>
      </c>
      <c r="K55" s="119"/>
      <c r="L55" s="119"/>
      <c r="M55" s="121"/>
    </row>
    <row r="56" spans="1:13" ht="31.5" x14ac:dyDescent="0.25">
      <c r="A56" s="122" t="s">
        <v>1198</v>
      </c>
      <c r="B56" s="119"/>
      <c r="C56" s="119"/>
      <c r="D56" s="119"/>
      <c r="E56" s="119"/>
      <c r="F56" s="119"/>
      <c r="G56" s="119"/>
      <c r="H56" s="119" t="s">
        <v>1126</v>
      </c>
      <c r="I56" s="119"/>
      <c r="J56" s="119"/>
      <c r="K56" s="119"/>
      <c r="L56" s="119"/>
      <c r="M56" s="121"/>
    </row>
    <row r="57" spans="1:13" x14ac:dyDescent="0.25">
      <c r="A57" s="122" t="s">
        <v>1199</v>
      </c>
      <c r="B57" s="119"/>
      <c r="C57" s="119"/>
      <c r="D57" s="119"/>
      <c r="E57" s="119"/>
      <c r="F57" s="119"/>
      <c r="G57" s="119" t="s">
        <v>1138</v>
      </c>
      <c r="H57" s="119"/>
      <c r="I57" s="119"/>
      <c r="J57" s="119"/>
      <c r="K57" s="119"/>
      <c r="L57" s="119"/>
      <c r="M57" s="121"/>
    </row>
    <row r="58" spans="1:13" x14ac:dyDescent="0.25">
      <c r="A58" s="122" t="s">
        <v>1200</v>
      </c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21" t="s">
        <v>1133</v>
      </c>
    </row>
    <row r="59" spans="1:13" x14ac:dyDescent="0.25">
      <c r="A59" s="122" t="s">
        <v>1201</v>
      </c>
      <c r="B59" s="119"/>
      <c r="C59" s="119"/>
      <c r="D59" s="119"/>
      <c r="E59" s="119"/>
      <c r="F59" s="119"/>
      <c r="G59" s="119" t="s">
        <v>1130</v>
      </c>
      <c r="H59" s="119" t="s">
        <v>1126</v>
      </c>
      <c r="I59" s="119"/>
      <c r="J59" s="119"/>
      <c r="K59" s="119"/>
      <c r="L59" s="119" t="s">
        <v>1163</v>
      </c>
      <c r="M59" s="121"/>
    </row>
    <row r="60" spans="1:13" x14ac:dyDescent="0.25">
      <c r="A60" s="122" t="s">
        <v>1202</v>
      </c>
      <c r="B60" s="119"/>
      <c r="C60" s="119"/>
      <c r="D60" s="119" t="s">
        <v>1127</v>
      </c>
      <c r="E60" s="119"/>
      <c r="F60" s="119"/>
      <c r="G60" s="119"/>
      <c r="H60" s="119"/>
      <c r="I60" s="119"/>
      <c r="J60" s="119"/>
      <c r="K60" s="119"/>
      <c r="L60" s="119" t="s">
        <v>1163</v>
      </c>
      <c r="M60" s="121" t="s">
        <v>1133</v>
      </c>
    </row>
    <row r="61" spans="1:13" ht="22.5" x14ac:dyDescent="0.25">
      <c r="A61" s="123" t="s">
        <v>140</v>
      </c>
      <c r="B61" s="119" t="s">
        <v>1159</v>
      </c>
      <c r="C61" s="119" t="s">
        <v>1203</v>
      </c>
      <c r="D61" s="120" t="s">
        <v>1127</v>
      </c>
      <c r="E61" s="119" t="s">
        <v>1204</v>
      </c>
      <c r="F61" s="119" t="s">
        <v>1205</v>
      </c>
      <c r="G61" s="119" t="s">
        <v>1152</v>
      </c>
      <c r="H61" s="119" t="s">
        <v>1206</v>
      </c>
      <c r="I61" s="119" t="s">
        <v>1114</v>
      </c>
      <c r="J61" s="119" t="s">
        <v>1114</v>
      </c>
      <c r="K61" s="119" t="s">
        <v>1132</v>
      </c>
      <c r="L61" s="119" t="s">
        <v>1207</v>
      </c>
      <c r="M61" s="121" t="s">
        <v>1149</v>
      </c>
    </row>
    <row r="62" spans="1:13" ht="22.5" x14ac:dyDescent="0.25">
      <c r="A62" s="123" t="s">
        <v>1208</v>
      </c>
      <c r="B62" s="119" t="s">
        <v>1159</v>
      </c>
      <c r="C62" s="119" t="s">
        <v>1138</v>
      </c>
      <c r="D62" s="119" t="s">
        <v>1127</v>
      </c>
      <c r="E62" s="119" t="s">
        <v>1204</v>
      </c>
      <c r="F62" s="119"/>
      <c r="G62" s="119" t="s">
        <v>1152</v>
      </c>
      <c r="H62" s="119" t="s">
        <v>1209</v>
      </c>
      <c r="I62" s="119" t="s">
        <v>1114</v>
      </c>
      <c r="J62" s="119" t="s">
        <v>1114</v>
      </c>
      <c r="K62" s="119"/>
      <c r="L62" s="119"/>
      <c r="M62" s="121"/>
    </row>
    <row r="63" spans="1:13" ht="22.5" x14ac:dyDescent="0.25">
      <c r="A63" s="123" t="s">
        <v>1210</v>
      </c>
      <c r="B63" s="119" t="s">
        <v>1159</v>
      </c>
      <c r="C63" s="119" t="s">
        <v>1138</v>
      </c>
      <c r="D63" s="119" t="s">
        <v>1127</v>
      </c>
      <c r="E63" s="119"/>
      <c r="F63" s="119"/>
      <c r="G63" s="119"/>
      <c r="H63" s="119" t="s">
        <v>1209</v>
      </c>
      <c r="I63" s="119" t="s">
        <v>1114</v>
      </c>
      <c r="J63" s="119" t="s">
        <v>1114</v>
      </c>
      <c r="K63" s="119"/>
      <c r="L63" s="119"/>
      <c r="M63" s="121"/>
    </row>
    <row r="64" spans="1:13" ht="22.5" x14ac:dyDescent="0.25">
      <c r="A64" s="123" t="s">
        <v>415</v>
      </c>
      <c r="B64" s="119"/>
      <c r="C64" s="119" t="s">
        <v>1115</v>
      </c>
      <c r="D64" s="119" t="s">
        <v>1127</v>
      </c>
      <c r="E64" s="119"/>
      <c r="F64" s="119"/>
      <c r="G64" s="119" t="s">
        <v>1152</v>
      </c>
      <c r="H64" s="119" t="s">
        <v>1138</v>
      </c>
      <c r="I64" s="119"/>
      <c r="J64" s="119"/>
      <c r="K64" s="119" t="s">
        <v>1132</v>
      </c>
      <c r="L64" s="119" t="s">
        <v>1138</v>
      </c>
      <c r="M64" s="121" t="s">
        <v>1133</v>
      </c>
    </row>
    <row r="65" spans="1:13" ht="21" x14ac:dyDescent="0.25">
      <c r="A65" s="123" t="s">
        <v>1211</v>
      </c>
      <c r="B65" s="119"/>
      <c r="C65" s="119"/>
      <c r="D65" s="119"/>
      <c r="E65" s="119"/>
      <c r="F65" s="119" t="s">
        <v>1138</v>
      </c>
      <c r="G65" s="119" t="s">
        <v>1138</v>
      </c>
      <c r="H65" s="119"/>
      <c r="I65" s="119" t="s">
        <v>1138</v>
      </c>
      <c r="J65" s="119"/>
      <c r="K65" s="119"/>
      <c r="L65" s="119"/>
      <c r="M65" s="121"/>
    </row>
    <row r="66" spans="1:13" x14ac:dyDescent="0.25">
      <c r="A66" s="123" t="s">
        <v>1212</v>
      </c>
      <c r="B66" s="119"/>
      <c r="C66" s="119"/>
      <c r="D66" s="119"/>
      <c r="E66" s="119"/>
      <c r="F66" s="119"/>
      <c r="G66" s="119"/>
      <c r="H66" s="119" t="s">
        <v>1138</v>
      </c>
      <c r="I66" s="119" t="s">
        <v>1138</v>
      </c>
      <c r="J66" s="119"/>
      <c r="K66" s="119"/>
      <c r="L66" s="119"/>
      <c r="M66" s="121"/>
    </row>
    <row r="67" spans="1:13" x14ac:dyDescent="0.25">
      <c r="A67" s="123" t="s">
        <v>1213</v>
      </c>
      <c r="B67" s="119"/>
      <c r="C67" s="119" t="s">
        <v>1138</v>
      </c>
      <c r="D67" s="119"/>
      <c r="E67" s="119"/>
      <c r="F67" s="119"/>
      <c r="G67" s="119"/>
      <c r="H67" s="119"/>
      <c r="I67" s="119"/>
      <c r="J67" s="119"/>
      <c r="K67" s="119"/>
      <c r="L67" s="119"/>
      <c r="M67" s="121"/>
    </row>
    <row r="68" spans="1:13" x14ac:dyDescent="0.25">
      <c r="A68" s="123" t="s">
        <v>1214</v>
      </c>
      <c r="B68" s="119" t="s">
        <v>1122</v>
      </c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21"/>
    </row>
    <row r="69" spans="1:13" x14ac:dyDescent="0.25">
      <c r="A69" s="123" t="s">
        <v>1215</v>
      </c>
      <c r="B69" s="119"/>
      <c r="C69" s="119"/>
      <c r="D69" s="119"/>
      <c r="E69" s="119"/>
      <c r="F69" s="119" t="s">
        <v>1152</v>
      </c>
      <c r="G69" s="119" t="s">
        <v>1152</v>
      </c>
      <c r="H69" s="119"/>
      <c r="I69" s="119"/>
      <c r="J69" s="119"/>
      <c r="K69" s="119"/>
      <c r="L69" s="119"/>
      <c r="M69" s="121" t="s">
        <v>1133</v>
      </c>
    </row>
    <row r="70" spans="1:13" x14ac:dyDescent="0.25">
      <c r="A70" s="123" t="s">
        <v>1216</v>
      </c>
      <c r="B70" s="119" t="s">
        <v>1122</v>
      </c>
      <c r="C70" s="119" t="s">
        <v>1138</v>
      </c>
      <c r="D70" s="119"/>
      <c r="E70" s="119"/>
      <c r="F70" s="119"/>
      <c r="G70" s="119"/>
      <c r="H70" s="119"/>
      <c r="I70" s="119" t="s">
        <v>1114</v>
      </c>
      <c r="J70" s="119"/>
      <c r="K70" s="119"/>
      <c r="L70" s="119"/>
      <c r="M70" s="121"/>
    </row>
    <row r="71" spans="1:13" ht="22.5" x14ac:dyDescent="0.25">
      <c r="A71" s="124" t="s">
        <v>118</v>
      </c>
      <c r="B71" s="119" t="s">
        <v>1217</v>
      </c>
      <c r="C71" s="119" t="s">
        <v>1180</v>
      </c>
      <c r="D71" s="119"/>
      <c r="E71" s="119"/>
      <c r="F71" s="119"/>
      <c r="G71" s="119" t="s">
        <v>1218</v>
      </c>
      <c r="H71" s="119" t="s">
        <v>1219</v>
      </c>
      <c r="I71" s="119" t="s">
        <v>1220</v>
      </c>
      <c r="J71" s="119"/>
      <c r="K71" s="119" t="s">
        <v>1169</v>
      </c>
      <c r="L71" s="119" t="s">
        <v>1221</v>
      </c>
      <c r="M71" s="121"/>
    </row>
    <row r="72" spans="1:13" ht="22.5" x14ac:dyDescent="0.25">
      <c r="A72" s="124" t="s">
        <v>1222</v>
      </c>
      <c r="B72" s="119"/>
      <c r="C72" s="119"/>
      <c r="D72" s="119"/>
      <c r="E72" s="119" t="s">
        <v>1223</v>
      </c>
      <c r="F72" s="119" t="s">
        <v>1138</v>
      </c>
      <c r="G72" s="119" t="s">
        <v>1138</v>
      </c>
      <c r="H72" s="119" t="s">
        <v>1138</v>
      </c>
      <c r="I72" s="119" t="s">
        <v>1114</v>
      </c>
      <c r="J72" s="119"/>
      <c r="K72" s="119" t="s">
        <v>1132</v>
      </c>
      <c r="L72" s="119"/>
      <c r="M72" s="121"/>
    </row>
    <row r="73" spans="1:13" ht="33.75" x14ac:dyDescent="0.25">
      <c r="A73" s="124" t="s">
        <v>1224</v>
      </c>
      <c r="B73" s="119" t="s">
        <v>1225</v>
      </c>
      <c r="C73" s="119" t="s">
        <v>1108</v>
      </c>
      <c r="D73" s="119"/>
      <c r="E73" s="119" t="s">
        <v>1114</v>
      </c>
      <c r="F73" s="119"/>
      <c r="G73" s="119"/>
      <c r="H73" s="119" t="s">
        <v>1131</v>
      </c>
      <c r="I73" s="119"/>
      <c r="J73" s="119"/>
      <c r="K73" s="119"/>
      <c r="L73" s="119"/>
      <c r="M73" s="121"/>
    </row>
    <row r="74" spans="1:13" x14ac:dyDescent="0.25">
      <c r="A74" s="124" t="s">
        <v>1226</v>
      </c>
      <c r="B74" s="119"/>
      <c r="C74" s="119" t="s">
        <v>1108</v>
      </c>
      <c r="D74" s="119" t="s">
        <v>1127</v>
      </c>
      <c r="E74" s="119"/>
      <c r="F74" s="119"/>
      <c r="G74" s="119" t="s">
        <v>1157</v>
      </c>
      <c r="H74" s="119"/>
      <c r="I74" s="119"/>
      <c r="J74" s="119"/>
      <c r="K74" s="119"/>
      <c r="L74" s="119"/>
      <c r="M74" s="121"/>
    </row>
    <row r="75" spans="1:13" ht="33.75" x14ac:dyDescent="0.25">
      <c r="A75" s="124" t="s">
        <v>571</v>
      </c>
      <c r="B75" s="119" t="s">
        <v>1227</v>
      </c>
      <c r="C75" s="119" t="s">
        <v>1228</v>
      </c>
      <c r="D75" s="119" t="s">
        <v>1127</v>
      </c>
      <c r="E75" s="119"/>
      <c r="F75" s="119"/>
      <c r="G75" s="119" t="s">
        <v>1229</v>
      </c>
      <c r="H75" s="119"/>
      <c r="I75" s="119" t="s">
        <v>1230</v>
      </c>
      <c r="J75" s="119" t="s">
        <v>1220</v>
      </c>
      <c r="K75" s="119" t="s">
        <v>1116</v>
      </c>
      <c r="L75" s="119" t="s">
        <v>1163</v>
      </c>
      <c r="M75" s="121" t="s">
        <v>1231</v>
      </c>
    </row>
    <row r="76" spans="1:13" x14ac:dyDescent="0.25">
      <c r="A76" s="124" t="s">
        <v>1232</v>
      </c>
      <c r="B76" s="119"/>
      <c r="C76" s="119" t="s">
        <v>1108</v>
      </c>
      <c r="D76" s="119"/>
      <c r="E76" s="119" t="s">
        <v>1223</v>
      </c>
      <c r="F76" s="119" t="s">
        <v>1152</v>
      </c>
      <c r="G76" s="119" t="s">
        <v>1152</v>
      </c>
      <c r="H76" s="119" t="s">
        <v>1138</v>
      </c>
      <c r="I76" s="119" t="s">
        <v>1138</v>
      </c>
      <c r="J76" s="119" t="s">
        <v>1138</v>
      </c>
      <c r="K76" s="119" t="s">
        <v>1116</v>
      </c>
      <c r="L76" s="119"/>
      <c r="M76" s="121"/>
    </row>
    <row r="77" spans="1:13" x14ac:dyDescent="0.25">
      <c r="A77" s="124" t="s">
        <v>1233</v>
      </c>
      <c r="B77" s="119"/>
      <c r="C77" s="119" t="s">
        <v>1108</v>
      </c>
      <c r="D77" s="119" t="s">
        <v>1127</v>
      </c>
      <c r="E77" s="119" t="s">
        <v>1223</v>
      </c>
      <c r="F77" s="119" t="s">
        <v>1152</v>
      </c>
      <c r="G77" s="119" t="s">
        <v>1152</v>
      </c>
      <c r="H77" s="119" t="s">
        <v>1138</v>
      </c>
      <c r="I77" s="119" t="s">
        <v>1138</v>
      </c>
      <c r="J77" s="119" t="s">
        <v>1138</v>
      </c>
      <c r="K77" s="119" t="s">
        <v>1116</v>
      </c>
      <c r="L77" s="119" t="s">
        <v>1138</v>
      </c>
      <c r="M77" s="121"/>
    </row>
    <row r="78" spans="1:13" x14ac:dyDescent="0.25">
      <c r="A78" s="124" t="s">
        <v>1234</v>
      </c>
      <c r="B78" s="119"/>
      <c r="C78" s="119" t="s">
        <v>1108</v>
      </c>
      <c r="D78" s="119"/>
      <c r="E78" s="119" t="s">
        <v>1223</v>
      </c>
      <c r="F78" s="119" t="s">
        <v>1152</v>
      </c>
      <c r="G78" s="119" t="s">
        <v>1152</v>
      </c>
      <c r="H78" s="119" t="s">
        <v>1131</v>
      </c>
      <c r="I78" s="119"/>
      <c r="J78" s="119"/>
      <c r="K78" s="119" t="s">
        <v>1116</v>
      </c>
      <c r="L78" s="119"/>
      <c r="M78" s="121"/>
    </row>
    <row r="79" spans="1:13" x14ac:dyDescent="0.25">
      <c r="A79" s="124" t="s">
        <v>1235</v>
      </c>
      <c r="B79" s="119"/>
      <c r="C79" s="119" t="s">
        <v>1108</v>
      </c>
      <c r="D79" s="119"/>
      <c r="E79" s="119" t="s">
        <v>1223</v>
      </c>
      <c r="F79" s="119" t="s">
        <v>1152</v>
      </c>
      <c r="G79" s="119" t="s">
        <v>1152</v>
      </c>
      <c r="H79" s="119" t="s">
        <v>1131</v>
      </c>
      <c r="I79" s="119"/>
      <c r="J79" s="119"/>
      <c r="K79" s="119" t="s">
        <v>1116</v>
      </c>
      <c r="L79" s="119"/>
      <c r="M79" s="121"/>
    </row>
    <row r="80" spans="1:13" x14ac:dyDescent="0.25">
      <c r="A80" s="124" t="s">
        <v>1236</v>
      </c>
      <c r="B80" s="119"/>
      <c r="C80" s="119" t="s">
        <v>1108</v>
      </c>
      <c r="D80" s="119"/>
      <c r="E80" s="119" t="s">
        <v>1223</v>
      </c>
      <c r="F80" s="119" t="s">
        <v>1152</v>
      </c>
      <c r="G80" s="119" t="s">
        <v>1152</v>
      </c>
      <c r="H80" s="119" t="s">
        <v>1131</v>
      </c>
      <c r="I80" s="119"/>
      <c r="J80" s="119"/>
      <c r="K80" s="119" t="s">
        <v>1116</v>
      </c>
      <c r="L80" s="119"/>
      <c r="M80" s="121"/>
    </row>
    <row r="81" spans="1:13" ht="22.5" x14ac:dyDescent="0.25">
      <c r="A81" s="125" t="s">
        <v>1237</v>
      </c>
      <c r="B81" s="119"/>
      <c r="C81" s="119"/>
      <c r="D81" s="119"/>
      <c r="E81" s="119" t="s">
        <v>1114</v>
      </c>
      <c r="F81" s="119"/>
      <c r="G81" s="119" t="s">
        <v>1138</v>
      </c>
      <c r="H81" s="119"/>
      <c r="I81" s="119"/>
      <c r="J81" s="119" t="s">
        <v>1114</v>
      </c>
      <c r="K81" s="119" t="s">
        <v>1132</v>
      </c>
      <c r="L81" s="119" t="s">
        <v>1238</v>
      </c>
      <c r="M81" s="121"/>
    </row>
    <row r="82" spans="1:13" ht="22.5" x14ac:dyDescent="0.25">
      <c r="A82" s="125" t="s">
        <v>1239</v>
      </c>
      <c r="B82" s="119"/>
      <c r="C82" s="119"/>
      <c r="D82" s="119" t="s">
        <v>1127</v>
      </c>
      <c r="E82" s="119"/>
      <c r="F82" s="119" t="s">
        <v>1129</v>
      </c>
      <c r="G82" s="119" t="s">
        <v>1130</v>
      </c>
      <c r="H82" s="119"/>
      <c r="I82" s="119"/>
      <c r="J82" s="119"/>
      <c r="K82" s="119" t="s">
        <v>1132</v>
      </c>
      <c r="L82" s="119" t="s">
        <v>1240</v>
      </c>
      <c r="M82" s="121" t="s">
        <v>1133</v>
      </c>
    </row>
    <row r="83" spans="1:13" x14ac:dyDescent="0.25">
      <c r="A83" s="125" t="s">
        <v>1241</v>
      </c>
      <c r="B83" s="119"/>
      <c r="C83" s="119"/>
      <c r="D83" s="119"/>
      <c r="E83" s="119" t="s">
        <v>1114</v>
      </c>
      <c r="F83" s="119"/>
      <c r="G83" s="119"/>
      <c r="H83" s="119" t="s">
        <v>1209</v>
      </c>
      <c r="I83" s="119" t="s">
        <v>1138</v>
      </c>
      <c r="J83" s="119" t="s">
        <v>1114</v>
      </c>
      <c r="K83" s="119"/>
      <c r="L83" s="119"/>
      <c r="M83" s="121"/>
    </row>
    <row r="84" spans="1:13" ht="22.5" x14ac:dyDescent="0.25">
      <c r="A84" s="125" t="s">
        <v>1242</v>
      </c>
      <c r="B84" s="119" t="s">
        <v>1138</v>
      </c>
      <c r="C84" s="119" t="s">
        <v>1138</v>
      </c>
      <c r="D84" s="119"/>
      <c r="E84" s="119"/>
      <c r="F84" s="119" t="s">
        <v>1108</v>
      </c>
      <c r="G84" s="119" t="s">
        <v>1138</v>
      </c>
      <c r="H84" s="119" t="s">
        <v>1138</v>
      </c>
      <c r="I84" s="119" t="s">
        <v>1138</v>
      </c>
      <c r="J84" s="119" t="s">
        <v>1114</v>
      </c>
      <c r="K84" s="119"/>
      <c r="L84" s="119" t="s">
        <v>1238</v>
      </c>
      <c r="M84" s="121" t="s">
        <v>1243</v>
      </c>
    </row>
    <row r="85" spans="1:13" ht="21" x14ac:dyDescent="0.25">
      <c r="A85" s="125" t="s">
        <v>1244</v>
      </c>
      <c r="B85" s="119"/>
      <c r="C85" s="119"/>
      <c r="D85" s="119"/>
      <c r="E85" s="119"/>
      <c r="F85" s="119"/>
      <c r="G85" s="119"/>
      <c r="H85" s="119"/>
      <c r="I85" s="119" t="s">
        <v>1138</v>
      </c>
      <c r="J85" s="119"/>
      <c r="K85" s="119"/>
      <c r="L85" s="119"/>
      <c r="M85" s="121"/>
    </row>
    <row r="86" spans="1:13" x14ac:dyDescent="0.25">
      <c r="A86" s="125" t="s">
        <v>1245</v>
      </c>
      <c r="B86" s="119"/>
      <c r="C86" s="119"/>
      <c r="D86" s="119"/>
      <c r="E86" s="119"/>
      <c r="F86" s="119"/>
      <c r="G86" s="119"/>
      <c r="H86" s="119" t="s">
        <v>1138</v>
      </c>
      <c r="I86" s="119"/>
      <c r="J86" s="119"/>
      <c r="K86" s="119"/>
      <c r="L86" s="119"/>
      <c r="M86" s="121"/>
    </row>
    <row r="87" spans="1:13" ht="22.5" x14ac:dyDescent="0.25">
      <c r="A87" s="125" t="s">
        <v>142</v>
      </c>
      <c r="B87" s="119"/>
      <c r="C87" s="119" t="s">
        <v>1138</v>
      </c>
      <c r="D87" s="119" t="s">
        <v>1127</v>
      </c>
      <c r="E87" s="119" t="s">
        <v>1128</v>
      </c>
      <c r="F87" s="119" t="s">
        <v>1129</v>
      </c>
      <c r="G87" s="119" t="s">
        <v>1130</v>
      </c>
      <c r="H87" s="119"/>
      <c r="I87" s="119" t="s">
        <v>1114</v>
      </c>
      <c r="J87" s="119" t="s">
        <v>1114</v>
      </c>
      <c r="K87" s="119" t="s">
        <v>1132</v>
      </c>
      <c r="L87" s="119" t="s">
        <v>1148</v>
      </c>
      <c r="M87" s="121" t="s">
        <v>1133</v>
      </c>
    </row>
    <row r="88" spans="1:13" x14ac:dyDescent="0.25">
      <c r="A88" s="125" t="s">
        <v>1246</v>
      </c>
      <c r="B88" s="119"/>
      <c r="C88" s="119"/>
      <c r="D88" s="119"/>
      <c r="E88" s="119"/>
      <c r="F88" s="119"/>
      <c r="G88" s="119"/>
      <c r="H88" s="119"/>
      <c r="I88" s="119" t="s">
        <v>1138</v>
      </c>
      <c r="J88" s="119"/>
      <c r="K88" s="119"/>
      <c r="L88" s="119"/>
      <c r="M88" s="121"/>
    </row>
    <row r="89" spans="1:13" x14ac:dyDescent="0.25">
      <c r="A89" s="125" t="s">
        <v>1247</v>
      </c>
      <c r="B89" s="119"/>
      <c r="C89" s="119"/>
      <c r="D89" s="119"/>
      <c r="E89" s="119" t="s">
        <v>1128</v>
      </c>
      <c r="F89" s="119"/>
      <c r="G89" s="119"/>
      <c r="H89" s="119"/>
      <c r="I89" s="119"/>
      <c r="J89" s="119"/>
      <c r="K89" s="119"/>
      <c r="L89" s="119"/>
      <c r="M89" s="121"/>
    </row>
    <row r="90" spans="1:13" x14ac:dyDescent="0.25">
      <c r="A90" s="125" t="s">
        <v>1248</v>
      </c>
      <c r="B90" s="119" t="s">
        <v>1122</v>
      </c>
      <c r="C90" s="119" t="s">
        <v>1138</v>
      </c>
      <c r="D90" s="119"/>
      <c r="E90" s="119" t="s">
        <v>1128</v>
      </c>
      <c r="F90" s="119" t="s">
        <v>1129</v>
      </c>
      <c r="G90" s="119" t="s">
        <v>1130</v>
      </c>
      <c r="H90" s="119"/>
      <c r="I90" s="119"/>
      <c r="J90" s="119"/>
      <c r="K90" s="119"/>
      <c r="L90" s="119"/>
      <c r="M90" s="121"/>
    </row>
    <row r="91" spans="1:13" ht="22.5" x14ac:dyDescent="0.25">
      <c r="A91" s="125" t="s">
        <v>1249</v>
      </c>
      <c r="B91" s="119"/>
      <c r="C91" s="119"/>
      <c r="D91" s="119"/>
      <c r="E91" s="119"/>
      <c r="F91" s="119"/>
      <c r="G91" s="119"/>
      <c r="H91" s="119"/>
      <c r="I91" s="119"/>
      <c r="J91" s="119"/>
      <c r="K91" s="119" t="s">
        <v>1132</v>
      </c>
      <c r="L91" s="119"/>
      <c r="M91" s="121" t="s">
        <v>1133</v>
      </c>
    </row>
    <row r="92" spans="1:13" ht="33.75" x14ac:dyDescent="0.25">
      <c r="A92" s="125" t="s">
        <v>1250</v>
      </c>
      <c r="B92" s="119"/>
      <c r="C92" s="119" t="s">
        <v>1138</v>
      </c>
      <c r="D92" s="119" t="s">
        <v>1109</v>
      </c>
      <c r="E92" s="119"/>
      <c r="F92" s="119"/>
      <c r="G92" s="119" t="s">
        <v>1251</v>
      </c>
      <c r="H92" s="119" t="s">
        <v>1209</v>
      </c>
      <c r="I92" s="119"/>
      <c r="J92" s="119"/>
      <c r="K92" s="119"/>
      <c r="L92" s="119" t="s">
        <v>1148</v>
      </c>
      <c r="M92" s="121"/>
    </row>
    <row r="93" spans="1:13" ht="22.5" x14ac:dyDescent="0.25">
      <c r="A93" s="125" t="s">
        <v>1252</v>
      </c>
      <c r="B93" s="119"/>
      <c r="C93" s="119" t="s">
        <v>1138</v>
      </c>
      <c r="D93" s="119"/>
      <c r="E93" s="119"/>
      <c r="F93" s="119"/>
      <c r="G93" s="119"/>
      <c r="H93" s="119"/>
      <c r="I93" s="119"/>
      <c r="J93" s="119"/>
      <c r="K93" s="119"/>
      <c r="L93" s="119" t="s">
        <v>1148</v>
      </c>
      <c r="M93" s="121"/>
    </row>
    <row r="94" spans="1:13" ht="22.5" x14ac:dyDescent="0.25">
      <c r="A94" s="125" t="s">
        <v>131</v>
      </c>
      <c r="B94" s="119" t="s">
        <v>1122</v>
      </c>
      <c r="C94" s="119" t="s">
        <v>1138</v>
      </c>
      <c r="D94" s="119" t="s">
        <v>1127</v>
      </c>
      <c r="E94" s="119" t="s">
        <v>1128</v>
      </c>
      <c r="F94" s="119" t="s">
        <v>1129</v>
      </c>
      <c r="G94" s="119" t="s">
        <v>1130</v>
      </c>
      <c r="H94" s="119" t="s">
        <v>1138</v>
      </c>
      <c r="I94" s="119" t="s">
        <v>1114</v>
      </c>
      <c r="J94" s="119" t="s">
        <v>1114</v>
      </c>
      <c r="K94" s="119"/>
      <c r="L94" s="119" t="s">
        <v>1148</v>
      </c>
      <c r="M94" s="121"/>
    </row>
    <row r="95" spans="1:13" x14ac:dyDescent="0.25">
      <c r="A95" s="125" t="s">
        <v>1253</v>
      </c>
      <c r="B95" s="119" t="s">
        <v>1122</v>
      </c>
      <c r="C95" s="119"/>
      <c r="D95" s="119"/>
      <c r="E95" s="119"/>
      <c r="F95" s="119"/>
      <c r="G95" s="119" t="s">
        <v>1130</v>
      </c>
      <c r="H95" s="119"/>
      <c r="I95" s="119"/>
      <c r="J95" s="119"/>
      <c r="K95" s="119"/>
      <c r="L95" s="119"/>
      <c r="M95" s="121"/>
    </row>
    <row r="96" spans="1:13" x14ac:dyDescent="0.25">
      <c r="A96" s="125" t="s">
        <v>1254</v>
      </c>
      <c r="B96" s="119" t="s">
        <v>1126</v>
      </c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21"/>
    </row>
    <row r="97" spans="1:13" ht="22.5" x14ac:dyDescent="0.25">
      <c r="A97" s="126" t="s">
        <v>1255</v>
      </c>
      <c r="B97" s="119" t="s">
        <v>1138</v>
      </c>
      <c r="C97" s="119" t="s">
        <v>1138</v>
      </c>
      <c r="D97" s="119" t="s">
        <v>1138</v>
      </c>
      <c r="E97" s="119" t="s">
        <v>1138</v>
      </c>
      <c r="F97" s="119" t="s">
        <v>1138</v>
      </c>
      <c r="G97" s="119" t="s">
        <v>1138</v>
      </c>
      <c r="H97" s="119" t="s">
        <v>1138</v>
      </c>
      <c r="I97" s="119" t="s">
        <v>1138</v>
      </c>
      <c r="J97" s="119" t="s">
        <v>1138</v>
      </c>
      <c r="K97" s="119" t="s">
        <v>1132</v>
      </c>
      <c r="L97" s="119" t="s">
        <v>1138</v>
      </c>
      <c r="M97" s="121" t="s">
        <v>1133</v>
      </c>
    </row>
    <row r="98" spans="1:13" ht="22.5" x14ac:dyDescent="0.25">
      <c r="A98" s="126" t="s">
        <v>1256</v>
      </c>
      <c r="B98" s="119" t="s">
        <v>1138</v>
      </c>
      <c r="C98" s="119" t="s">
        <v>1138</v>
      </c>
      <c r="D98" s="119" t="s">
        <v>1138</v>
      </c>
      <c r="E98" s="119" t="s">
        <v>1138</v>
      </c>
      <c r="F98" s="119" t="s">
        <v>1138</v>
      </c>
      <c r="G98" s="119" t="s">
        <v>1138</v>
      </c>
      <c r="H98" s="119" t="s">
        <v>1138</v>
      </c>
      <c r="I98" s="119" t="s">
        <v>1138</v>
      </c>
      <c r="J98" s="119" t="s">
        <v>1138</v>
      </c>
      <c r="K98" s="119" t="s">
        <v>1132</v>
      </c>
      <c r="L98" s="119" t="s">
        <v>1138</v>
      </c>
      <c r="M98" s="121" t="s">
        <v>1133</v>
      </c>
    </row>
    <row r="99" spans="1:13" ht="22.5" x14ac:dyDescent="0.25">
      <c r="A99" s="126" t="s">
        <v>1257</v>
      </c>
      <c r="B99" s="119"/>
      <c r="C99" s="119"/>
      <c r="D99" s="119"/>
      <c r="E99" s="119" t="s">
        <v>1138</v>
      </c>
      <c r="F99" s="119"/>
      <c r="G99" s="119" t="s">
        <v>1138</v>
      </c>
      <c r="H99" s="119"/>
      <c r="I99" s="119"/>
      <c r="J99" s="119"/>
      <c r="K99" s="119" t="s">
        <v>1132</v>
      </c>
      <c r="L99" s="119"/>
      <c r="M99" s="121"/>
    </row>
    <row r="100" spans="1:13" x14ac:dyDescent="0.25">
      <c r="A100" s="126" t="s">
        <v>1258</v>
      </c>
      <c r="B100" s="119"/>
      <c r="C100" s="119"/>
      <c r="D100" s="119"/>
      <c r="E100" s="119"/>
      <c r="F100" s="119"/>
      <c r="G100" s="119"/>
      <c r="H100" s="119"/>
      <c r="I100" s="119" t="s">
        <v>1138</v>
      </c>
      <c r="J100" s="119"/>
      <c r="K100" s="119"/>
      <c r="L100" s="119" t="s">
        <v>1138</v>
      </c>
      <c r="M100" s="121"/>
    </row>
    <row r="101" spans="1:13" x14ac:dyDescent="0.25">
      <c r="A101" s="126" t="s">
        <v>1259</v>
      </c>
      <c r="B101" s="119" t="s">
        <v>1138</v>
      </c>
      <c r="C101" s="119"/>
      <c r="D101" s="119"/>
      <c r="E101" s="119"/>
      <c r="F101" s="119"/>
      <c r="G101" s="119"/>
      <c r="H101" s="119" t="s">
        <v>1138</v>
      </c>
      <c r="I101" s="119" t="s">
        <v>1138</v>
      </c>
      <c r="J101" s="119" t="s">
        <v>1138</v>
      </c>
      <c r="K101" s="119"/>
      <c r="L101" s="119" t="s">
        <v>1138</v>
      </c>
      <c r="M101" s="121"/>
    </row>
    <row r="102" spans="1:13" ht="22.5" x14ac:dyDescent="0.25">
      <c r="A102" s="126" t="s">
        <v>1260</v>
      </c>
      <c r="B102" s="119" t="s">
        <v>1261</v>
      </c>
      <c r="C102" s="119" t="s">
        <v>1138</v>
      </c>
      <c r="D102" s="119" t="s">
        <v>1127</v>
      </c>
      <c r="E102" s="119" t="s">
        <v>1128</v>
      </c>
      <c r="F102" s="119" t="s">
        <v>1129</v>
      </c>
      <c r="G102" s="119" t="s">
        <v>1130</v>
      </c>
      <c r="H102" s="119" t="s">
        <v>1209</v>
      </c>
      <c r="I102" s="119" t="s">
        <v>1114</v>
      </c>
      <c r="J102" s="119" t="s">
        <v>1126</v>
      </c>
      <c r="K102" s="119" t="s">
        <v>1132</v>
      </c>
      <c r="L102" s="119" t="s">
        <v>1130</v>
      </c>
      <c r="M102" s="121"/>
    </row>
    <row r="103" spans="1:13" ht="22.5" x14ac:dyDescent="0.25">
      <c r="A103" s="126" t="s">
        <v>168</v>
      </c>
      <c r="B103" s="119" t="s">
        <v>1126</v>
      </c>
      <c r="C103" s="119"/>
      <c r="D103" s="119"/>
      <c r="E103" s="119"/>
      <c r="F103" s="119"/>
      <c r="G103" s="119" t="s">
        <v>1138</v>
      </c>
      <c r="H103" s="119" t="s">
        <v>1209</v>
      </c>
      <c r="I103" s="119" t="s">
        <v>1114</v>
      </c>
      <c r="J103" s="119" t="s">
        <v>1126</v>
      </c>
      <c r="K103" s="119" t="s">
        <v>1132</v>
      </c>
      <c r="L103" s="119" t="s">
        <v>1130</v>
      </c>
      <c r="M103" s="121"/>
    </row>
    <row r="104" spans="1:13" ht="22.5" x14ac:dyDescent="0.25">
      <c r="A104" s="126" t="s">
        <v>1262</v>
      </c>
      <c r="B104" s="119"/>
      <c r="C104" s="119"/>
      <c r="D104" s="119"/>
      <c r="E104" s="119"/>
      <c r="F104" s="119"/>
      <c r="G104" s="119"/>
      <c r="H104" s="119" t="s">
        <v>1209</v>
      </c>
      <c r="I104" s="119" t="s">
        <v>1138</v>
      </c>
      <c r="J104" s="119"/>
      <c r="K104" s="119" t="s">
        <v>1169</v>
      </c>
      <c r="L104" s="119" t="s">
        <v>1263</v>
      </c>
      <c r="M104" s="121" t="s">
        <v>1231</v>
      </c>
    </row>
    <row r="105" spans="1:13" ht="22.5" x14ac:dyDescent="0.25">
      <c r="A105" s="126" t="s">
        <v>1264</v>
      </c>
      <c r="B105" s="119"/>
      <c r="C105" s="119"/>
      <c r="D105" s="119"/>
      <c r="E105" s="119"/>
      <c r="F105" s="119"/>
      <c r="G105" s="119"/>
      <c r="H105" s="119" t="s">
        <v>1209</v>
      </c>
      <c r="I105" s="119" t="s">
        <v>1138</v>
      </c>
      <c r="J105" s="119"/>
      <c r="K105" s="119" t="s">
        <v>1169</v>
      </c>
      <c r="L105" s="119" t="s">
        <v>1263</v>
      </c>
      <c r="M105" s="121" t="s">
        <v>1231</v>
      </c>
    </row>
    <row r="106" spans="1:13" ht="33.75" x14ac:dyDescent="0.25">
      <c r="A106" s="126" t="s">
        <v>1265</v>
      </c>
      <c r="B106" s="119" t="s">
        <v>1261</v>
      </c>
      <c r="C106" s="119"/>
      <c r="D106" s="119" t="s">
        <v>1127</v>
      </c>
      <c r="E106" s="119" t="s">
        <v>1110</v>
      </c>
      <c r="F106" s="119"/>
      <c r="G106" s="119" t="s">
        <v>1152</v>
      </c>
      <c r="H106" s="119"/>
      <c r="I106" s="119" t="s">
        <v>1266</v>
      </c>
      <c r="J106" s="119"/>
      <c r="K106" s="119"/>
      <c r="L106" s="119"/>
      <c r="M106" s="121"/>
    </row>
    <row r="107" spans="1:13" x14ac:dyDescent="0.25">
      <c r="A107" s="126" t="s">
        <v>1267</v>
      </c>
      <c r="B107" s="119"/>
      <c r="C107" s="119"/>
      <c r="D107" s="119"/>
      <c r="E107" s="119"/>
      <c r="F107" s="119"/>
      <c r="G107" s="119"/>
      <c r="H107" s="119" t="s">
        <v>1138</v>
      </c>
      <c r="I107" s="119"/>
      <c r="J107" s="119"/>
      <c r="K107" s="119"/>
      <c r="L107" s="119"/>
      <c r="M107" s="121"/>
    </row>
    <row r="108" spans="1:13" ht="22.5" x14ac:dyDescent="0.25">
      <c r="A108" s="126" t="s">
        <v>1268</v>
      </c>
      <c r="B108" s="119"/>
      <c r="C108" s="119"/>
      <c r="D108" s="119" t="s">
        <v>1127</v>
      </c>
      <c r="E108" s="119"/>
      <c r="F108" s="119"/>
      <c r="G108" s="119" t="s">
        <v>1138</v>
      </c>
      <c r="H108" s="119"/>
      <c r="I108" s="119"/>
      <c r="J108" s="119"/>
      <c r="K108" s="119" t="s">
        <v>1269</v>
      </c>
      <c r="L108" s="119"/>
      <c r="M108" s="121"/>
    </row>
    <row r="109" spans="1:13" x14ac:dyDescent="0.25">
      <c r="A109" s="126" t="s">
        <v>1270</v>
      </c>
      <c r="B109" s="119"/>
      <c r="C109" s="119"/>
      <c r="D109" s="119" t="s">
        <v>1127</v>
      </c>
      <c r="E109" s="119"/>
      <c r="F109" s="119"/>
      <c r="G109" s="119"/>
      <c r="H109" s="119"/>
      <c r="I109" s="119"/>
      <c r="J109" s="119"/>
      <c r="K109" s="119"/>
      <c r="L109" s="119"/>
      <c r="M109" s="121"/>
    </row>
    <row r="110" spans="1:13" x14ac:dyDescent="0.25">
      <c r="A110" s="126" t="s">
        <v>1271</v>
      </c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21"/>
    </row>
    <row r="111" spans="1:13" x14ac:dyDescent="0.25">
      <c r="A111" s="126" t="s">
        <v>1272</v>
      </c>
      <c r="B111" s="119"/>
      <c r="C111" s="119"/>
      <c r="D111" s="119" t="s">
        <v>1127</v>
      </c>
      <c r="E111" s="119"/>
      <c r="F111" s="119"/>
      <c r="G111" s="119"/>
      <c r="H111" s="119"/>
      <c r="I111" s="119" t="s">
        <v>1203</v>
      </c>
      <c r="J111" s="119"/>
      <c r="K111" s="119"/>
      <c r="L111" s="119"/>
      <c r="M111" s="121"/>
    </row>
    <row r="112" spans="1:13" ht="21" x14ac:dyDescent="0.25">
      <c r="A112" s="126" t="s">
        <v>1273</v>
      </c>
      <c r="B112" s="119"/>
      <c r="C112" s="119"/>
      <c r="D112" s="119" t="s">
        <v>1127</v>
      </c>
      <c r="E112" s="119"/>
      <c r="F112" s="119"/>
      <c r="G112" s="119"/>
      <c r="H112" s="119"/>
      <c r="I112" s="119"/>
      <c r="J112" s="119"/>
      <c r="K112" s="119"/>
      <c r="L112" s="119"/>
      <c r="M112" s="121"/>
    </row>
    <row r="113" spans="1:13" ht="21" x14ac:dyDescent="0.25">
      <c r="A113" s="126" t="s">
        <v>1274</v>
      </c>
      <c r="B113" s="119"/>
      <c r="C113" s="119"/>
      <c r="D113" s="119" t="s">
        <v>1127</v>
      </c>
      <c r="E113" s="119"/>
      <c r="F113" s="119"/>
      <c r="G113" s="119"/>
      <c r="H113" s="119"/>
      <c r="I113" s="119"/>
      <c r="J113" s="119"/>
      <c r="K113" s="119"/>
      <c r="L113" s="119"/>
      <c r="M113" s="121"/>
    </row>
    <row r="114" spans="1:13" x14ac:dyDescent="0.25">
      <c r="A114" s="126" t="s">
        <v>1275</v>
      </c>
      <c r="B114" s="119"/>
      <c r="C114" s="119" t="s">
        <v>1108</v>
      </c>
      <c r="D114" s="119"/>
      <c r="E114" s="119"/>
      <c r="F114" s="119"/>
      <c r="G114" s="119"/>
      <c r="H114" s="119"/>
      <c r="I114" s="119"/>
      <c r="J114" s="119"/>
      <c r="K114" s="119"/>
      <c r="L114" s="119"/>
      <c r="M114" s="121"/>
    </row>
    <row r="115" spans="1:13" x14ac:dyDescent="0.25">
      <c r="A115" s="126" t="s">
        <v>1276</v>
      </c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21"/>
    </row>
    <row r="116" spans="1:13" ht="22.5" x14ac:dyDescent="0.25">
      <c r="A116" s="126" t="s">
        <v>1277</v>
      </c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 t="s">
        <v>1278</v>
      </c>
      <c r="M116" s="121"/>
    </row>
    <row r="117" spans="1:13" ht="21" x14ac:dyDescent="0.25">
      <c r="A117" s="126" t="s">
        <v>1279</v>
      </c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21"/>
    </row>
    <row r="118" spans="1:13" ht="22.5" x14ac:dyDescent="0.25">
      <c r="A118" s="126" t="s">
        <v>1280</v>
      </c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 t="s">
        <v>1278</v>
      </c>
      <c r="M118" s="121"/>
    </row>
    <row r="119" spans="1:13" ht="22.5" x14ac:dyDescent="0.25">
      <c r="A119" s="126" t="s">
        <v>1281</v>
      </c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 t="s">
        <v>1278</v>
      </c>
      <c r="M119" s="121"/>
    </row>
    <row r="120" spans="1:13" x14ac:dyDescent="0.25">
      <c r="A120" s="126" t="s">
        <v>1282</v>
      </c>
      <c r="B120" s="119"/>
      <c r="C120" s="119"/>
      <c r="D120" s="119"/>
      <c r="E120" s="119"/>
      <c r="F120" s="119"/>
      <c r="G120" s="119" t="s">
        <v>1130</v>
      </c>
      <c r="H120" s="119"/>
      <c r="I120" s="119"/>
      <c r="J120" s="119" t="s">
        <v>1126</v>
      </c>
      <c r="K120" s="119"/>
      <c r="L120" s="119"/>
      <c r="M120" s="121"/>
    </row>
    <row r="121" spans="1:13" x14ac:dyDescent="0.25">
      <c r="A121" s="126" t="s">
        <v>374</v>
      </c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21"/>
    </row>
    <row r="122" spans="1:13" ht="22.5" x14ac:dyDescent="0.25">
      <c r="A122" s="126" t="s">
        <v>1283</v>
      </c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 t="s">
        <v>1148</v>
      </c>
      <c r="M122" s="121"/>
    </row>
    <row r="123" spans="1:13" ht="21" x14ac:dyDescent="0.25">
      <c r="A123" s="126" t="s">
        <v>1284</v>
      </c>
      <c r="B123" s="119" t="s">
        <v>1126</v>
      </c>
      <c r="C123" s="119"/>
      <c r="D123" s="119"/>
      <c r="E123" s="119"/>
      <c r="F123" s="119"/>
      <c r="G123" s="119"/>
      <c r="H123" s="119"/>
      <c r="I123" s="119" t="s">
        <v>1114</v>
      </c>
      <c r="J123" s="119" t="s">
        <v>1126</v>
      </c>
      <c r="K123" s="119"/>
      <c r="L123" s="119"/>
      <c r="M123" s="121"/>
    </row>
    <row r="124" spans="1:13" ht="22.5" x14ac:dyDescent="0.25">
      <c r="A124" s="126" t="s">
        <v>1285</v>
      </c>
      <c r="B124" s="119" t="s">
        <v>1126</v>
      </c>
      <c r="C124" s="119" t="s">
        <v>1115</v>
      </c>
      <c r="D124" s="119"/>
      <c r="E124" s="119"/>
      <c r="F124" s="119"/>
      <c r="G124" s="119"/>
      <c r="H124" s="119"/>
      <c r="I124" s="119" t="s">
        <v>1114</v>
      </c>
      <c r="J124" s="119"/>
      <c r="K124" s="119" t="s">
        <v>1269</v>
      </c>
      <c r="L124" s="119" t="s">
        <v>1138</v>
      </c>
      <c r="M124" s="121"/>
    </row>
    <row r="125" spans="1:13" x14ac:dyDescent="0.25">
      <c r="A125" s="126" t="s">
        <v>1286</v>
      </c>
      <c r="B125" s="119"/>
      <c r="C125" s="119"/>
      <c r="D125" s="119"/>
      <c r="E125" s="119"/>
      <c r="F125" s="119"/>
      <c r="G125" s="119"/>
      <c r="H125" s="119"/>
      <c r="I125" s="119" t="s">
        <v>1114</v>
      </c>
      <c r="J125" s="119"/>
      <c r="K125" s="119"/>
      <c r="L125" s="119"/>
      <c r="M125" s="121"/>
    </row>
    <row r="126" spans="1:13" ht="31.5" x14ac:dyDescent="0.25">
      <c r="A126" s="126" t="s">
        <v>1287</v>
      </c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21" t="s">
        <v>1133</v>
      </c>
    </row>
    <row r="127" spans="1:13" x14ac:dyDescent="0.25">
      <c r="A127" s="126" t="s">
        <v>1288</v>
      </c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21"/>
    </row>
    <row r="128" spans="1:13" x14ac:dyDescent="0.25">
      <c r="A128" s="126" t="s">
        <v>1289</v>
      </c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21"/>
    </row>
    <row r="129" spans="1:13" ht="21" x14ac:dyDescent="0.25">
      <c r="A129" s="126" t="s">
        <v>1290</v>
      </c>
      <c r="B129" s="119"/>
      <c r="C129" s="119"/>
      <c r="D129" s="119"/>
      <c r="E129" s="119"/>
      <c r="F129" s="119"/>
      <c r="G129" s="119"/>
      <c r="H129" s="119" t="s">
        <v>1126</v>
      </c>
      <c r="I129" s="119"/>
      <c r="J129" s="119"/>
      <c r="K129" s="119"/>
      <c r="L129" s="119"/>
      <c r="M129" s="121"/>
    </row>
    <row r="130" spans="1:13" ht="22.5" x14ac:dyDescent="0.25">
      <c r="A130" s="126" t="s">
        <v>358</v>
      </c>
      <c r="B130" s="119" t="s">
        <v>1126</v>
      </c>
      <c r="C130" s="119" t="s">
        <v>1115</v>
      </c>
      <c r="D130" s="119"/>
      <c r="E130" s="119" t="s">
        <v>1138</v>
      </c>
      <c r="F130" s="119"/>
      <c r="G130" s="119" t="s">
        <v>1138</v>
      </c>
      <c r="H130" s="119"/>
      <c r="I130" s="119" t="s">
        <v>1114</v>
      </c>
      <c r="J130" s="119"/>
      <c r="K130" s="119" t="s">
        <v>1269</v>
      </c>
      <c r="L130" s="119" t="s">
        <v>1238</v>
      </c>
      <c r="M130" s="121"/>
    </row>
    <row r="131" spans="1:13" ht="22.5" x14ac:dyDescent="0.25">
      <c r="A131" s="127" t="s">
        <v>1291</v>
      </c>
      <c r="B131" s="119" t="s">
        <v>1131</v>
      </c>
      <c r="C131" s="119"/>
      <c r="D131" s="119"/>
      <c r="E131" s="119"/>
      <c r="F131" s="119"/>
      <c r="G131" s="119"/>
      <c r="H131" s="119"/>
      <c r="I131" s="119" t="s">
        <v>1114</v>
      </c>
      <c r="J131" s="119" t="s">
        <v>1138</v>
      </c>
      <c r="K131" s="119" t="s">
        <v>1132</v>
      </c>
      <c r="L131" s="119"/>
      <c r="M131" s="121"/>
    </row>
    <row r="132" spans="1:13" ht="22.5" x14ac:dyDescent="0.25">
      <c r="A132" s="127" t="s">
        <v>720</v>
      </c>
      <c r="B132" s="119" t="s">
        <v>1292</v>
      </c>
      <c r="C132" s="119" t="s">
        <v>1138</v>
      </c>
      <c r="D132" s="119" t="s">
        <v>1292</v>
      </c>
      <c r="E132" s="119" t="s">
        <v>1293</v>
      </c>
      <c r="F132" s="119" t="s">
        <v>1292</v>
      </c>
      <c r="G132" s="119" t="s">
        <v>1138</v>
      </c>
      <c r="H132" s="119" t="s">
        <v>1292</v>
      </c>
      <c r="I132" s="119" t="s">
        <v>1292</v>
      </c>
      <c r="J132" s="119" t="s">
        <v>1292</v>
      </c>
      <c r="K132" s="119" t="s">
        <v>1294</v>
      </c>
      <c r="L132" s="119" t="s">
        <v>1295</v>
      </c>
      <c r="M132" s="121" t="s">
        <v>1296</v>
      </c>
    </row>
    <row r="133" spans="1:13" ht="22.5" x14ac:dyDescent="0.25">
      <c r="A133" s="127" t="s">
        <v>1297</v>
      </c>
      <c r="B133" s="119" t="s">
        <v>1138</v>
      </c>
      <c r="C133" s="119"/>
      <c r="D133" s="119"/>
      <c r="E133" s="119"/>
      <c r="F133" s="119" t="s">
        <v>1292</v>
      </c>
      <c r="G133" s="119"/>
      <c r="H133" s="119" t="s">
        <v>1292</v>
      </c>
      <c r="I133" s="119"/>
      <c r="J133" s="119"/>
      <c r="K133" s="119"/>
      <c r="L133" s="119"/>
      <c r="M133" s="121"/>
    </row>
    <row r="134" spans="1:13" ht="22.5" x14ac:dyDescent="0.25">
      <c r="A134" s="127" t="s">
        <v>241</v>
      </c>
      <c r="B134" s="119" t="s">
        <v>1122</v>
      </c>
      <c r="C134" s="119" t="s">
        <v>1138</v>
      </c>
      <c r="D134" s="119" t="s">
        <v>1138</v>
      </c>
      <c r="E134" s="119" t="s">
        <v>1114</v>
      </c>
      <c r="F134" s="119" t="s">
        <v>1129</v>
      </c>
      <c r="G134" s="119" t="s">
        <v>1130</v>
      </c>
      <c r="H134" s="119" t="s">
        <v>1209</v>
      </c>
      <c r="I134" s="119" t="s">
        <v>1114</v>
      </c>
      <c r="J134" s="119" t="s">
        <v>1114</v>
      </c>
      <c r="K134" s="119" t="s">
        <v>1132</v>
      </c>
      <c r="L134" s="119"/>
      <c r="M134" s="121" t="s">
        <v>1231</v>
      </c>
    </row>
    <row r="135" spans="1:13" ht="22.5" x14ac:dyDescent="0.25">
      <c r="A135" s="127" t="s">
        <v>1298</v>
      </c>
      <c r="B135" s="119"/>
      <c r="C135" s="119" t="s">
        <v>1115</v>
      </c>
      <c r="D135" s="119"/>
      <c r="E135" s="119"/>
      <c r="F135" s="119"/>
      <c r="G135" s="119" t="s">
        <v>1138</v>
      </c>
      <c r="H135" s="119" t="s">
        <v>1138</v>
      </c>
      <c r="I135" s="119"/>
      <c r="J135" s="119"/>
      <c r="K135" s="119" t="s">
        <v>1269</v>
      </c>
      <c r="L135" s="119" t="s">
        <v>1138</v>
      </c>
      <c r="M135" s="121"/>
    </row>
    <row r="136" spans="1:13" ht="22.5" x14ac:dyDescent="0.25">
      <c r="A136" s="127" t="s">
        <v>1299</v>
      </c>
      <c r="B136" s="119"/>
      <c r="C136" s="119"/>
      <c r="D136" s="119"/>
      <c r="E136" s="119"/>
      <c r="F136" s="119"/>
      <c r="G136" s="119"/>
      <c r="H136" s="119"/>
      <c r="I136" s="119"/>
      <c r="J136" s="119"/>
      <c r="K136" s="119" t="s">
        <v>1269</v>
      </c>
      <c r="L136" s="119" t="s">
        <v>1300</v>
      </c>
      <c r="M136" s="121"/>
    </row>
    <row r="137" spans="1:13" ht="22.5" x14ac:dyDescent="0.25">
      <c r="A137" s="127" t="s">
        <v>1301</v>
      </c>
      <c r="B137" s="119" t="s">
        <v>1302</v>
      </c>
      <c r="C137" s="119" t="s">
        <v>1302</v>
      </c>
      <c r="D137" s="119" t="s">
        <v>1302</v>
      </c>
      <c r="E137" s="119" t="s">
        <v>1302</v>
      </c>
      <c r="F137" s="119" t="s">
        <v>1138</v>
      </c>
      <c r="G137" s="119" t="s">
        <v>1138</v>
      </c>
      <c r="H137" s="119" t="s">
        <v>1302</v>
      </c>
      <c r="I137" s="119" t="s">
        <v>1302</v>
      </c>
      <c r="J137" s="119" t="s">
        <v>1302</v>
      </c>
      <c r="K137" s="119"/>
      <c r="L137" s="119" t="s">
        <v>1138</v>
      </c>
      <c r="M137" s="121" t="s">
        <v>1303</v>
      </c>
    </row>
    <row r="138" spans="1:13" ht="21" x14ac:dyDescent="0.25">
      <c r="A138" s="127" t="s">
        <v>1304</v>
      </c>
      <c r="B138" s="119"/>
      <c r="C138" s="119"/>
      <c r="D138" s="119" t="s">
        <v>1138</v>
      </c>
      <c r="E138" s="119"/>
      <c r="F138" s="119"/>
      <c r="G138" s="119"/>
      <c r="H138" s="119"/>
      <c r="I138" s="119"/>
      <c r="J138" s="119"/>
      <c r="K138" s="119"/>
      <c r="L138" s="119"/>
      <c r="M138" s="121"/>
    </row>
    <row r="139" spans="1:13" x14ac:dyDescent="0.25">
      <c r="A139" s="127" t="s">
        <v>1305</v>
      </c>
      <c r="B139" s="119"/>
      <c r="C139" s="119"/>
      <c r="D139" s="119"/>
      <c r="E139" s="119"/>
      <c r="F139" s="119"/>
      <c r="G139" s="119"/>
      <c r="H139" s="119"/>
      <c r="I139" s="119"/>
      <c r="J139" s="119"/>
      <c r="K139" s="119" t="s">
        <v>1169</v>
      </c>
      <c r="L139" s="119"/>
      <c r="M139" s="121"/>
    </row>
    <row r="140" spans="1:13" x14ac:dyDescent="0.25">
      <c r="A140" s="127" t="s">
        <v>1306</v>
      </c>
      <c r="B140" s="119" t="s">
        <v>1138</v>
      </c>
      <c r="C140" s="119" t="s">
        <v>1138</v>
      </c>
      <c r="D140" s="119"/>
      <c r="E140" s="119" t="s">
        <v>1138</v>
      </c>
      <c r="F140" s="119" t="s">
        <v>1138</v>
      </c>
      <c r="G140" s="119" t="s">
        <v>1138</v>
      </c>
      <c r="H140" s="119" t="s">
        <v>1138</v>
      </c>
      <c r="I140" s="119" t="s">
        <v>1138</v>
      </c>
      <c r="J140" s="119" t="s">
        <v>1126</v>
      </c>
      <c r="K140" s="119"/>
      <c r="L140" s="119" t="s">
        <v>1138</v>
      </c>
      <c r="M140" s="121" t="s">
        <v>1133</v>
      </c>
    </row>
    <row r="141" spans="1:13" x14ac:dyDescent="0.25">
      <c r="A141" s="127" t="s">
        <v>1307</v>
      </c>
      <c r="B141" s="119"/>
      <c r="C141" s="119"/>
      <c r="D141" s="119"/>
      <c r="E141" s="119"/>
      <c r="F141" s="119"/>
      <c r="G141" s="119" t="s">
        <v>1138</v>
      </c>
      <c r="H141" s="119" t="s">
        <v>1138</v>
      </c>
      <c r="I141" s="119" t="s">
        <v>1138</v>
      </c>
      <c r="J141" s="119"/>
      <c r="K141" s="119"/>
      <c r="L141" s="119" t="s">
        <v>1138</v>
      </c>
      <c r="M141" s="121"/>
    </row>
    <row r="142" spans="1:13" x14ac:dyDescent="0.25">
      <c r="A142" s="127" t="s">
        <v>1308</v>
      </c>
      <c r="B142" s="119"/>
      <c r="C142" s="119" t="s">
        <v>1138</v>
      </c>
      <c r="D142" s="119"/>
      <c r="E142" s="119"/>
      <c r="F142" s="119"/>
      <c r="G142" s="119"/>
      <c r="H142" s="119"/>
      <c r="I142" s="119" t="s">
        <v>1114</v>
      </c>
      <c r="J142" s="119"/>
      <c r="K142" s="119"/>
      <c r="L142" s="119"/>
      <c r="M142" s="121"/>
    </row>
    <row r="143" spans="1:13" ht="21" x14ac:dyDescent="0.25">
      <c r="A143" s="127" t="s">
        <v>1309</v>
      </c>
      <c r="B143" s="119" t="s">
        <v>1126</v>
      </c>
      <c r="C143" s="119" t="s">
        <v>1138</v>
      </c>
      <c r="D143" s="119"/>
      <c r="E143" s="119"/>
      <c r="F143" s="119"/>
      <c r="G143" s="119"/>
      <c r="H143" s="119"/>
      <c r="I143" s="119"/>
      <c r="J143" s="119"/>
      <c r="K143" s="119"/>
      <c r="L143" s="119"/>
      <c r="M143" s="121"/>
    </row>
    <row r="144" spans="1:13" x14ac:dyDescent="0.25">
      <c r="A144" s="127" t="s">
        <v>1310</v>
      </c>
      <c r="B144" s="119" t="s">
        <v>1126</v>
      </c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21"/>
    </row>
    <row r="145" spans="1:13" x14ac:dyDescent="0.25">
      <c r="A145" s="127" t="s">
        <v>1311</v>
      </c>
      <c r="B145" s="119"/>
      <c r="C145" s="119"/>
      <c r="D145" s="119"/>
      <c r="E145" s="119"/>
      <c r="F145" s="119"/>
      <c r="G145" s="119"/>
      <c r="H145" s="119" t="s">
        <v>1209</v>
      </c>
      <c r="I145" s="119"/>
      <c r="J145" s="119"/>
      <c r="K145" s="119"/>
      <c r="L145" s="119"/>
      <c r="M145" s="121"/>
    </row>
    <row r="146" spans="1:13" ht="21" x14ac:dyDescent="0.25">
      <c r="A146" s="127" t="s">
        <v>1312</v>
      </c>
      <c r="B146" s="119"/>
      <c r="C146" s="119"/>
      <c r="D146" s="119"/>
      <c r="E146" s="119"/>
      <c r="F146" s="119"/>
      <c r="G146" s="119"/>
      <c r="H146" s="119" t="s">
        <v>1138</v>
      </c>
      <c r="I146" s="119"/>
      <c r="J146" s="119"/>
      <c r="K146" s="119"/>
      <c r="L146" s="119"/>
      <c r="M146" s="121"/>
    </row>
    <row r="147" spans="1:13" ht="22.5" x14ac:dyDescent="0.25">
      <c r="A147" s="128" t="s">
        <v>1313</v>
      </c>
      <c r="B147" s="119"/>
      <c r="C147" s="119"/>
      <c r="D147" s="119"/>
      <c r="E147" s="119"/>
      <c r="F147" s="119" t="s">
        <v>1152</v>
      </c>
      <c r="G147" s="119" t="s">
        <v>1152</v>
      </c>
      <c r="H147" s="119" t="s">
        <v>1126</v>
      </c>
      <c r="I147" s="119"/>
      <c r="J147" s="119"/>
      <c r="K147" s="119" t="s">
        <v>1132</v>
      </c>
      <c r="L147" s="119" t="s">
        <v>1148</v>
      </c>
      <c r="M147" s="121" t="s">
        <v>1120</v>
      </c>
    </row>
    <row r="148" spans="1:13" ht="22.5" x14ac:dyDescent="0.25">
      <c r="A148" s="128" t="s">
        <v>1314</v>
      </c>
      <c r="B148" s="119" t="s">
        <v>1122</v>
      </c>
      <c r="C148" s="119" t="s">
        <v>1120</v>
      </c>
      <c r="D148" s="119" t="s">
        <v>1127</v>
      </c>
      <c r="E148" s="119" t="s">
        <v>1114</v>
      </c>
      <c r="F148" s="119" t="s">
        <v>1152</v>
      </c>
      <c r="G148" s="119" t="s">
        <v>1152</v>
      </c>
      <c r="H148" s="119" t="s">
        <v>1126</v>
      </c>
      <c r="I148" s="119" t="s">
        <v>1203</v>
      </c>
      <c r="J148" s="119" t="s">
        <v>1167</v>
      </c>
      <c r="K148" s="119" t="s">
        <v>1132</v>
      </c>
      <c r="L148" s="119" t="s">
        <v>1148</v>
      </c>
      <c r="M148" s="121" t="s">
        <v>1133</v>
      </c>
    </row>
    <row r="149" spans="1:13" ht="22.5" x14ac:dyDescent="0.25">
      <c r="A149" s="128" t="s">
        <v>1315</v>
      </c>
      <c r="B149" s="119"/>
      <c r="C149" s="119"/>
      <c r="D149" s="119"/>
      <c r="E149" s="119"/>
      <c r="F149" s="119"/>
      <c r="G149" s="119"/>
      <c r="H149" s="119" t="s">
        <v>1126</v>
      </c>
      <c r="I149" s="119"/>
      <c r="J149" s="119"/>
      <c r="K149" s="119" t="s">
        <v>1132</v>
      </c>
      <c r="L149" s="119"/>
      <c r="M149" s="121"/>
    </row>
    <row r="150" spans="1:13" ht="22.5" x14ac:dyDescent="0.25">
      <c r="A150" s="128" t="s">
        <v>270</v>
      </c>
      <c r="B150" s="119" t="s">
        <v>1122</v>
      </c>
      <c r="C150" s="119" t="s">
        <v>1120</v>
      </c>
      <c r="D150" s="119" t="s">
        <v>1127</v>
      </c>
      <c r="E150" s="119" t="s">
        <v>1114</v>
      </c>
      <c r="F150" s="119" t="s">
        <v>1152</v>
      </c>
      <c r="G150" s="119" t="s">
        <v>1152</v>
      </c>
      <c r="H150" s="119" t="s">
        <v>1126</v>
      </c>
      <c r="I150" s="119" t="s">
        <v>1203</v>
      </c>
      <c r="J150" s="119" t="s">
        <v>1167</v>
      </c>
      <c r="K150" s="119"/>
      <c r="L150" s="119" t="s">
        <v>1148</v>
      </c>
      <c r="M150" s="121" t="s">
        <v>1149</v>
      </c>
    </row>
    <row r="151" spans="1:13" x14ac:dyDescent="0.25">
      <c r="A151" s="128" t="s">
        <v>1316</v>
      </c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21"/>
    </row>
    <row r="152" spans="1:13" ht="33.75" x14ac:dyDescent="0.25">
      <c r="A152" s="128" t="s">
        <v>1317</v>
      </c>
      <c r="B152" s="119"/>
      <c r="C152" s="119" t="s">
        <v>1318</v>
      </c>
      <c r="D152" s="119"/>
      <c r="E152" s="119"/>
      <c r="F152" s="119"/>
      <c r="G152" s="119" t="s">
        <v>1319</v>
      </c>
      <c r="H152" s="119" t="s">
        <v>1320</v>
      </c>
      <c r="I152" s="119" t="s">
        <v>1321</v>
      </c>
      <c r="J152" s="119"/>
      <c r="K152" s="119"/>
      <c r="L152" s="119"/>
      <c r="M152" s="121" t="s">
        <v>1322</v>
      </c>
    </row>
    <row r="153" spans="1:13" ht="22.5" x14ac:dyDescent="0.25">
      <c r="A153" s="128" t="s">
        <v>1323</v>
      </c>
      <c r="B153" s="119"/>
      <c r="C153" s="119"/>
      <c r="D153" s="119"/>
      <c r="E153" s="119"/>
      <c r="F153" s="119"/>
      <c r="G153" s="119" t="s">
        <v>1152</v>
      </c>
      <c r="H153" s="119"/>
      <c r="I153" s="119" t="s">
        <v>1115</v>
      </c>
      <c r="J153" s="119"/>
      <c r="K153" s="119"/>
      <c r="L153" s="119"/>
      <c r="M153" s="121" t="s">
        <v>1324</v>
      </c>
    </row>
    <row r="154" spans="1:13" x14ac:dyDescent="0.25">
      <c r="A154" s="128" t="s">
        <v>1325</v>
      </c>
      <c r="B154" s="119"/>
      <c r="C154" s="119"/>
      <c r="D154" s="119"/>
      <c r="E154" s="119"/>
      <c r="F154" s="119"/>
      <c r="G154" s="119"/>
      <c r="H154" s="119"/>
      <c r="I154" s="119" t="s">
        <v>1115</v>
      </c>
      <c r="J154" s="119"/>
      <c r="K154" s="119"/>
      <c r="L154" s="119"/>
      <c r="M154" s="121"/>
    </row>
    <row r="155" spans="1:13" x14ac:dyDescent="0.25">
      <c r="A155" s="128" t="s">
        <v>1326</v>
      </c>
      <c r="B155" s="119"/>
      <c r="C155" s="119"/>
      <c r="D155" s="119"/>
      <c r="E155" s="119"/>
      <c r="F155" s="119"/>
      <c r="G155" s="119"/>
      <c r="H155" s="119" t="s">
        <v>1126</v>
      </c>
      <c r="I155" s="119" t="s">
        <v>1203</v>
      </c>
      <c r="J155" s="119"/>
      <c r="K155" s="119"/>
      <c r="L155" s="119"/>
      <c r="M155" s="121" t="s">
        <v>1231</v>
      </c>
    </row>
    <row r="156" spans="1:13" ht="22.5" x14ac:dyDescent="0.25">
      <c r="A156" s="128" t="s">
        <v>1327</v>
      </c>
      <c r="B156" s="119"/>
      <c r="C156" s="119"/>
      <c r="D156" s="119"/>
      <c r="E156" s="119"/>
      <c r="F156" s="119"/>
      <c r="G156" s="119"/>
      <c r="H156" s="119" t="s">
        <v>1328</v>
      </c>
      <c r="I156" s="119"/>
      <c r="J156" s="119"/>
      <c r="K156" s="119"/>
      <c r="L156" s="119"/>
      <c r="M156" s="121"/>
    </row>
    <row r="157" spans="1:13" ht="21" x14ac:dyDescent="0.25">
      <c r="A157" s="128" t="s">
        <v>1329</v>
      </c>
      <c r="B157" s="119"/>
      <c r="C157" s="119"/>
      <c r="D157" s="119"/>
      <c r="E157" s="119"/>
      <c r="F157" s="119"/>
      <c r="G157" s="119"/>
      <c r="H157" s="119"/>
      <c r="I157" s="119" t="s">
        <v>1203</v>
      </c>
      <c r="J157" s="119"/>
      <c r="K157" s="119"/>
      <c r="L157" s="119"/>
      <c r="M157" s="121" t="s">
        <v>1231</v>
      </c>
    </row>
    <row r="158" spans="1:13" ht="22.5" x14ac:dyDescent="0.25">
      <c r="A158" s="129" t="s">
        <v>1330</v>
      </c>
      <c r="B158" s="119" t="s">
        <v>1115</v>
      </c>
      <c r="C158" s="119"/>
      <c r="D158" s="119" t="s">
        <v>1115</v>
      </c>
      <c r="E158" s="119" t="s">
        <v>1115</v>
      </c>
      <c r="F158" s="119" t="s">
        <v>1115</v>
      </c>
      <c r="G158" s="119" t="s">
        <v>1331</v>
      </c>
      <c r="H158" s="119" t="s">
        <v>1115</v>
      </c>
      <c r="I158" s="119" t="s">
        <v>1332</v>
      </c>
      <c r="J158" s="119" t="s">
        <v>1115</v>
      </c>
      <c r="K158" s="119" t="s">
        <v>1115</v>
      </c>
      <c r="L158" s="119" t="s">
        <v>1115</v>
      </c>
      <c r="M158" s="121" t="s">
        <v>1333</v>
      </c>
    </row>
    <row r="159" spans="1:13" ht="33.75" x14ac:dyDescent="0.25">
      <c r="A159" s="129" t="s">
        <v>1334</v>
      </c>
      <c r="B159" s="119" t="s">
        <v>1335</v>
      </c>
      <c r="C159" s="119" t="s">
        <v>1336</v>
      </c>
      <c r="D159" s="119"/>
      <c r="E159" s="119" t="s">
        <v>1337</v>
      </c>
      <c r="F159" s="119" t="s">
        <v>1337</v>
      </c>
      <c r="G159" s="119" t="s">
        <v>1337</v>
      </c>
      <c r="H159" s="119" t="s">
        <v>1337</v>
      </c>
      <c r="I159" s="119"/>
      <c r="J159" s="119"/>
      <c r="K159" s="119"/>
      <c r="L159" s="119" t="s">
        <v>1338</v>
      </c>
      <c r="M159" s="121" t="s">
        <v>1339</v>
      </c>
    </row>
    <row r="160" spans="1:13" ht="45" x14ac:dyDescent="0.25">
      <c r="A160" s="129" t="s">
        <v>1340</v>
      </c>
      <c r="B160" s="119" t="s">
        <v>1341</v>
      </c>
      <c r="C160" s="119" t="s">
        <v>1342</v>
      </c>
      <c r="D160" s="119"/>
      <c r="E160" s="119" t="s">
        <v>1337</v>
      </c>
      <c r="F160" s="119" t="s">
        <v>1343</v>
      </c>
      <c r="G160" s="119"/>
      <c r="H160" s="119" t="s">
        <v>1343</v>
      </c>
      <c r="I160" s="119"/>
      <c r="J160" s="119" t="s">
        <v>1344</v>
      </c>
      <c r="K160" s="119"/>
      <c r="L160" s="119" t="s">
        <v>1345</v>
      </c>
      <c r="M160" s="121" t="s">
        <v>1346</v>
      </c>
    </row>
    <row r="161" spans="1:13" ht="22.5" x14ac:dyDescent="0.25">
      <c r="A161" s="129" t="s">
        <v>1347</v>
      </c>
      <c r="B161" s="119" t="s">
        <v>1115</v>
      </c>
      <c r="C161" s="119"/>
      <c r="D161" s="119" t="s">
        <v>1115</v>
      </c>
      <c r="E161" s="119" t="s">
        <v>1115</v>
      </c>
      <c r="F161" s="119"/>
      <c r="G161" s="119" t="s">
        <v>1112</v>
      </c>
      <c r="H161" s="119" t="s">
        <v>1115</v>
      </c>
      <c r="I161" s="119" t="s">
        <v>1115</v>
      </c>
      <c r="J161" s="119" t="s">
        <v>1115</v>
      </c>
      <c r="K161" s="119" t="s">
        <v>1348</v>
      </c>
      <c r="L161" s="119" t="s">
        <v>1115</v>
      </c>
      <c r="M161" s="121"/>
    </row>
    <row r="162" spans="1:13" x14ac:dyDescent="0.25">
      <c r="A162" s="129" t="s">
        <v>1349</v>
      </c>
      <c r="B162" s="119"/>
      <c r="C162" s="119" t="s">
        <v>1108</v>
      </c>
      <c r="D162" s="119"/>
      <c r="E162" s="119"/>
      <c r="F162" s="119"/>
      <c r="G162" s="119"/>
      <c r="H162" s="119"/>
      <c r="I162" s="119"/>
      <c r="J162" s="119"/>
      <c r="K162" s="119"/>
      <c r="L162" s="119"/>
      <c r="M162" s="121"/>
    </row>
    <row r="163" spans="1:13" ht="22.5" x14ac:dyDescent="0.25">
      <c r="A163" s="129" t="s">
        <v>1350</v>
      </c>
      <c r="B163" s="119" t="s">
        <v>1115</v>
      </c>
      <c r="C163" s="119" t="s">
        <v>1108</v>
      </c>
      <c r="D163" s="119" t="s">
        <v>1115</v>
      </c>
      <c r="E163" s="119" t="s">
        <v>1115</v>
      </c>
      <c r="F163" s="119" t="s">
        <v>1115</v>
      </c>
      <c r="G163" s="119" t="s">
        <v>1112</v>
      </c>
      <c r="H163" s="119" t="s">
        <v>1115</v>
      </c>
      <c r="I163" s="119" t="s">
        <v>1351</v>
      </c>
      <c r="J163" s="119" t="s">
        <v>1115</v>
      </c>
      <c r="K163" s="119" t="s">
        <v>1115</v>
      </c>
      <c r="L163" s="119" t="s">
        <v>1115</v>
      </c>
      <c r="M163" s="121" t="s">
        <v>1118</v>
      </c>
    </row>
    <row r="164" spans="1:13" ht="22.5" x14ac:dyDescent="0.25">
      <c r="A164" s="129" t="s">
        <v>1352</v>
      </c>
      <c r="B164" s="119"/>
      <c r="C164" s="119"/>
      <c r="D164" s="119" t="s">
        <v>1115</v>
      </c>
      <c r="E164" s="119"/>
      <c r="F164" s="119"/>
      <c r="G164" s="119" t="s">
        <v>1112</v>
      </c>
      <c r="H164" s="119"/>
      <c r="I164" s="119" t="s">
        <v>1353</v>
      </c>
      <c r="J164" s="119"/>
      <c r="K164" s="119"/>
      <c r="L164" s="119"/>
      <c r="M164" s="121"/>
    </row>
    <row r="165" spans="1:13" x14ac:dyDescent="0.25">
      <c r="A165" s="129" t="s">
        <v>1354</v>
      </c>
      <c r="B165" s="119"/>
      <c r="C165" s="119"/>
      <c r="D165" s="119" t="s">
        <v>1115</v>
      </c>
      <c r="E165" s="119"/>
      <c r="F165" s="119"/>
      <c r="G165" s="119" t="s">
        <v>1112</v>
      </c>
      <c r="H165" s="119" t="s">
        <v>1115</v>
      </c>
      <c r="I165" s="119"/>
      <c r="J165" s="119"/>
      <c r="K165" s="119"/>
      <c r="L165" s="119" t="s">
        <v>1115</v>
      </c>
      <c r="M165" s="121"/>
    </row>
    <row r="166" spans="1:13" ht="22.5" x14ac:dyDescent="0.25">
      <c r="A166" s="129" t="s">
        <v>1355</v>
      </c>
      <c r="B166" s="119" t="s">
        <v>1115</v>
      </c>
      <c r="C166" s="119"/>
      <c r="D166" s="119" t="s">
        <v>1115</v>
      </c>
      <c r="E166" s="119" t="s">
        <v>1115</v>
      </c>
      <c r="F166" s="119" t="s">
        <v>1115</v>
      </c>
      <c r="G166" s="119" t="s">
        <v>1112</v>
      </c>
      <c r="H166" s="119" t="s">
        <v>1115</v>
      </c>
      <c r="I166" s="119" t="s">
        <v>1351</v>
      </c>
      <c r="J166" s="119" t="s">
        <v>1115</v>
      </c>
      <c r="K166" s="119" t="s">
        <v>1115</v>
      </c>
      <c r="L166" s="119" t="s">
        <v>1115</v>
      </c>
      <c r="M166" s="121" t="s">
        <v>1118</v>
      </c>
    </row>
    <row r="167" spans="1:13" x14ac:dyDescent="0.25">
      <c r="A167" s="129" t="s">
        <v>1356</v>
      </c>
      <c r="B167" s="119"/>
      <c r="C167" s="119" t="s">
        <v>1357</v>
      </c>
      <c r="D167" s="119"/>
      <c r="E167" s="119" t="s">
        <v>1115</v>
      </c>
      <c r="F167" s="119" t="s">
        <v>1115</v>
      </c>
      <c r="G167" s="119"/>
      <c r="H167" s="119" t="s">
        <v>1115</v>
      </c>
      <c r="I167" s="119"/>
      <c r="J167" s="119"/>
      <c r="K167" s="119" t="s">
        <v>1115</v>
      </c>
      <c r="L167" s="119" t="s">
        <v>1115</v>
      </c>
      <c r="M167" s="121" t="s">
        <v>1118</v>
      </c>
    </row>
    <row r="168" spans="1:13" x14ac:dyDescent="0.25">
      <c r="A168" s="129" t="s">
        <v>1358</v>
      </c>
      <c r="B168" s="119"/>
      <c r="C168" s="119"/>
      <c r="D168" s="119"/>
      <c r="E168" s="119"/>
      <c r="F168" s="119" t="s">
        <v>1115</v>
      </c>
      <c r="G168" s="119"/>
      <c r="H168" s="119"/>
      <c r="I168" s="119"/>
      <c r="J168" s="119"/>
      <c r="K168" s="119"/>
      <c r="L168" s="119"/>
      <c r="M168" s="121"/>
    </row>
    <row r="169" spans="1:13" ht="22.5" x14ac:dyDescent="0.25">
      <c r="A169" s="129" t="s">
        <v>1359</v>
      </c>
      <c r="B169" s="119"/>
      <c r="C169" s="119" t="s">
        <v>1357</v>
      </c>
      <c r="D169" s="119"/>
      <c r="E169" s="119"/>
      <c r="F169" s="119" t="s">
        <v>1115</v>
      </c>
      <c r="G169" s="119"/>
      <c r="H169" s="119"/>
      <c r="I169" s="119" t="s">
        <v>1353</v>
      </c>
      <c r="J169" s="119"/>
      <c r="K169" s="119"/>
      <c r="L169" s="119"/>
      <c r="M169" s="121" t="s">
        <v>1118</v>
      </c>
    </row>
    <row r="170" spans="1:13" ht="45" x14ac:dyDescent="0.25">
      <c r="A170" s="129" t="s">
        <v>1360</v>
      </c>
      <c r="B170" s="119" t="s">
        <v>1118</v>
      </c>
      <c r="C170" s="119"/>
      <c r="D170" s="119" t="s">
        <v>1361</v>
      </c>
      <c r="E170" s="119" t="s">
        <v>1110</v>
      </c>
      <c r="F170" s="119" t="s">
        <v>1362</v>
      </c>
      <c r="G170" s="119" t="s">
        <v>1363</v>
      </c>
      <c r="H170" s="119" t="s">
        <v>1364</v>
      </c>
      <c r="I170" s="119"/>
      <c r="J170" s="119" t="s">
        <v>1115</v>
      </c>
      <c r="K170" s="119"/>
      <c r="L170" s="119" t="s">
        <v>1115</v>
      </c>
      <c r="M170" s="121"/>
    </row>
    <row r="171" spans="1:13" ht="45" x14ac:dyDescent="0.25">
      <c r="A171" s="129" t="s">
        <v>1365</v>
      </c>
      <c r="B171" s="119" t="s">
        <v>1118</v>
      </c>
      <c r="C171" s="119"/>
      <c r="D171" s="119"/>
      <c r="E171" s="119"/>
      <c r="F171" s="119"/>
      <c r="G171" s="119" t="s">
        <v>1363</v>
      </c>
      <c r="H171" s="119" t="s">
        <v>1364</v>
      </c>
      <c r="I171" s="119"/>
      <c r="J171" s="119"/>
      <c r="K171" s="119"/>
      <c r="L171" s="119"/>
      <c r="M171" s="121"/>
    </row>
    <row r="172" spans="1:13" ht="33.75" x14ac:dyDescent="0.25">
      <c r="A172" s="129" t="s">
        <v>1366</v>
      </c>
      <c r="B172" s="119"/>
      <c r="C172" s="119"/>
      <c r="D172" s="119"/>
      <c r="E172" s="119" t="s">
        <v>1367</v>
      </c>
      <c r="F172" s="119"/>
      <c r="G172" s="119" t="s">
        <v>1363</v>
      </c>
      <c r="H172" s="119"/>
      <c r="I172" s="119"/>
      <c r="J172" s="119"/>
      <c r="K172" s="119"/>
      <c r="L172" s="119"/>
      <c r="M172" s="121"/>
    </row>
    <row r="173" spans="1:13" x14ac:dyDescent="0.25">
      <c r="A173" s="129" t="s">
        <v>1368</v>
      </c>
      <c r="B173" s="119"/>
      <c r="C173" s="119" t="s">
        <v>1108</v>
      </c>
      <c r="D173" s="119"/>
      <c r="E173" s="119"/>
      <c r="F173" s="119" t="s">
        <v>1115</v>
      </c>
      <c r="G173" s="119" t="s">
        <v>1112</v>
      </c>
      <c r="H173" s="119" t="s">
        <v>1115</v>
      </c>
      <c r="I173" s="119" t="s">
        <v>1115</v>
      </c>
      <c r="J173" s="119"/>
      <c r="K173" s="119" t="s">
        <v>1369</v>
      </c>
      <c r="L173" s="119"/>
      <c r="M173" s="121" t="s">
        <v>1118</v>
      </c>
    </row>
    <row r="174" spans="1:13" x14ac:dyDescent="0.25">
      <c r="A174" s="129" t="s">
        <v>1370</v>
      </c>
      <c r="B174" s="119"/>
      <c r="C174" s="119"/>
      <c r="D174" s="119"/>
      <c r="E174" s="119"/>
      <c r="F174" s="119"/>
      <c r="G174" s="119"/>
      <c r="H174" s="119" t="s">
        <v>1115</v>
      </c>
      <c r="I174" s="119"/>
      <c r="J174" s="119"/>
      <c r="K174" s="119"/>
      <c r="L174" s="119"/>
      <c r="M174" s="121"/>
    </row>
    <row r="175" spans="1:13" ht="21" x14ac:dyDescent="0.25">
      <c r="A175" s="129" t="s">
        <v>1371</v>
      </c>
      <c r="B175" s="119"/>
      <c r="C175" s="119"/>
      <c r="D175" s="119"/>
      <c r="E175" s="119"/>
      <c r="F175" s="119"/>
      <c r="G175" s="119"/>
      <c r="H175" s="119" t="s">
        <v>1115</v>
      </c>
      <c r="I175" s="119" t="s">
        <v>1114</v>
      </c>
      <c r="J175" s="119"/>
      <c r="K175" s="119"/>
      <c r="L175" s="119"/>
      <c r="M175" s="121" t="s">
        <v>1231</v>
      </c>
    </row>
    <row r="176" spans="1:13" ht="31.5" x14ac:dyDescent="0.25">
      <c r="A176" s="129" t="s">
        <v>1372</v>
      </c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21"/>
    </row>
    <row r="177" spans="1:13" ht="22.5" x14ac:dyDescent="0.25">
      <c r="A177" s="129" t="s">
        <v>1373</v>
      </c>
      <c r="B177" s="119"/>
      <c r="C177" s="119"/>
      <c r="D177" s="119"/>
      <c r="E177" s="119"/>
      <c r="F177" s="119"/>
      <c r="G177" s="119"/>
      <c r="H177" s="119" t="s">
        <v>1115</v>
      </c>
      <c r="I177" s="119"/>
      <c r="J177" s="119"/>
      <c r="K177" s="119"/>
      <c r="L177" s="119"/>
      <c r="M177" s="121" t="s">
        <v>1374</v>
      </c>
    </row>
    <row r="178" spans="1:13" x14ac:dyDescent="0.25">
      <c r="A178" s="129" t="s">
        <v>1375</v>
      </c>
      <c r="B178" s="119" t="s">
        <v>1138</v>
      </c>
      <c r="C178" s="119" t="s">
        <v>1376</v>
      </c>
      <c r="D178" s="119" t="s">
        <v>1376</v>
      </c>
      <c r="E178" s="119" t="s">
        <v>1376</v>
      </c>
      <c r="F178" s="119" t="s">
        <v>1376</v>
      </c>
      <c r="G178" s="119" t="s">
        <v>1376</v>
      </c>
      <c r="H178" s="119" t="s">
        <v>1376</v>
      </c>
      <c r="I178" s="119" t="s">
        <v>1376</v>
      </c>
      <c r="J178" s="119" t="s">
        <v>1138</v>
      </c>
      <c r="K178" s="119" t="s">
        <v>1376</v>
      </c>
      <c r="L178" s="119" t="s">
        <v>1376</v>
      </c>
      <c r="M178" s="121" t="s">
        <v>1377</v>
      </c>
    </row>
  </sheetData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pane xSplit="1" ySplit="3" topLeftCell="B79" activePane="bottomRight" state="frozen"/>
      <selection activeCell="D70" sqref="D70"/>
      <selection pane="topRight" activeCell="D70" sqref="D70"/>
      <selection pane="bottomLeft" activeCell="D70" sqref="D70"/>
      <selection pane="bottomRight" activeCell="B54" sqref="B54:E89"/>
    </sheetView>
  </sheetViews>
  <sheetFormatPr defaultRowHeight="11.25" x14ac:dyDescent="0.25"/>
  <cols>
    <col min="1" max="1" width="3.7109375" style="207" customWidth="1"/>
    <col min="2" max="14" width="6.7109375" style="207" customWidth="1"/>
    <col min="15" max="16384" width="9.140625" style="207"/>
  </cols>
  <sheetData>
    <row r="1" spans="1:17" x14ac:dyDescent="0.25">
      <c r="B1" s="286" t="s">
        <v>1389</v>
      </c>
      <c r="C1" s="286"/>
      <c r="D1" s="286"/>
      <c r="E1" s="286"/>
      <c r="F1" s="286" t="s">
        <v>54</v>
      </c>
      <c r="G1" s="286"/>
      <c r="H1" s="286"/>
      <c r="I1" s="286"/>
      <c r="J1" s="286" t="s">
        <v>1852</v>
      </c>
      <c r="K1" s="286"/>
      <c r="L1" s="286"/>
      <c r="M1" s="286"/>
      <c r="N1" s="207" t="s">
        <v>1382</v>
      </c>
    </row>
    <row r="2" spans="1:17" x14ac:dyDescent="0.25">
      <c r="A2" s="207" t="s">
        <v>25</v>
      </c>
      <c r="B2" s="286" t="s">
        <v>1379</v>
      </c>
      <c r="C2" s="286"/>
      <c r="D2" s="286" t="s">
        <v>1380</v>
      </c>
      <c r="E2" s="286"/>
      <c r="F2" s="286" t="s">
        <v>1379</v>
      </c>
      <c r="G2" s="286"/>
      <c r="H2" s="286" t="s">
        <v>1380</v>
      </c>
      <c r="I2" s="286"/>
      <c r="J2" s="286" t="s">
        <v>1379</v>
      </c>
      <c r="K2" s="286"/>
      <c r="L2" s="286" t="s">
        <v>1380</v>
      </c>
      <c r="M2" s="286"/>
    </row>
    <row r="3" spans="1:17" x14ac:dyDescent="0.25">
      <c r="B3" s="208" t="s">
        <v>1101</v>
      </c>
      <c r="C3" s="208" t="s">
        <v>1381</v>
      </c>
      <c r="D3" s="208" t="s">
        <v>1101</v>
      </c>
      <c r="E3" s="208" t="s">
        <v>1381</v>
      </c>
      <c r="F3" s="208" t="s">
        <v>1101</v>
      </c>
      <c r="G3" s="208" t="s">
        <v>1381</v>
      </c>
      <c r="H3" s="208" t="s">
        <v>1101</v>
      </c>
      <c r="I3" s="208" t="s">
        <v>1381</v>
      </c>
      <c r="J3" s="208" t="s">
        <v>1101</v>
      </c>
      <c r="K3" s="208" t="s">
        <v>1381</v>
      </c>
      <c r="L3" s="208" t="s">
        <v>1101</v>
      </c>
      <c r="M3" s="208" t="s">
        <v>1381</v>
      </c>
    </row>
    <row r="4" spans="1:17" x14ac:dyDescent="0.25">
      <c r="A4" s="207">
        <v>0</v>
      </c>
      <c r="B4" s="208">
        <v>11.33</v>
      </c>
      <c r="C4" s="208">
        <v>11.33</v>
      </c>
      <c r="D4" s="208">
        <v>10.3</v>
      </c>
      <c r="E4" s="208">
        <v>10.3</v>
      </c>
      <c r="F4" s="209" t="s">
        <v>35</v>
      </c>
      <c r="G4" s="209" t="s">
        <v>35</v>
      </c>
      <c r="H4" s="209" t="s">
        <v>35</v>
      </c>
      <c r="I4" s="209" t="s">
        <v>35</v>
      </c>
      <c r="J4" s="209" t="s">
        <v>35</v>
      </c>
      <c r="K4" s="209" t="s">
        <v>35</v>
      </c>
      <c r="L4" s="209" t="s">
        <v>35</v>
      </c>
      <c r="M4" s="209" t="s">
        <v>35</v>
      </c>
      <c r="N4" s="208">
        <v>1.5</v>
      </c>
    </row>
    <row r="5" spans="1:17" x14ac:dyDescent="0.25">
      <c r="A5" s="207">
        <v>1</v>
      </c>
      <c r="B5" s="208">
        <v>11.33</v>
      </c>
      <c r="C5" s="208">
        <v>11.33</v>
      </c>
      <c r="D5" s="208">
        <v>10.3</v>
      </c>
      <c r="E5" s="208">
        <v>10.3</v>
      </c>
      <c r="F5" s="209" t="s">
        <v>35</v>
      </c>
      <c r="G5" s="209" t="s">
        <v>35</v>
      </c>
      <c r="H5" s="209" t="s">
        <v>35</v>
      </c>
      <c r="I5" s="209" t="s">
        <v>35</v>
      </c>
      <c r="J5" s="209" t="s">
        <v>35</v>
      </c>
      <c r="K5" s="209" t="s">
        <v>35</v>
      </c>
      <c r="L5" s="209" t="s">
        <v>35</v>
      </c>
      <c r="M5" s="209" t="s">
        <v>35</v>
      </c>
      <c r="N5" s="208">
        <v>1.5</v>
      </c>
      <c r="Q5" s="210"/>
    </row>
    <row r="6" spans="1:17" x14ac:dyDescent="0.25">
      <c r="A6" s="207">
        <v>2</v>
      </c>
      <c r="B6" s="208">
        <v>11.33</v>
      </c>
      <c r="C6" s="208">
        <v>11.33</v>
      </c>
      <c r="D6" s="208">
        <v>10.3</v>
      </c>
      <c r="E6" s="208">
        <v>10.3</v>
      </c>
      <c r="F6" s="209" t="s">
        <v>35</v>
      </c>
      <c r="G6" s="209" t="s">
        <v>35</v>
      </c>
      <c r="H6" s="209" t="s">
        <v>35</v>
      </c>
      <c r="I6" s="209" t="s">
        <v>35</v>
      </c>
      <c r="J6" s="209" t="s">
        <v>35</v>
      </c>
      <c r="K6" s="209" t="s">
        <v>35</v>
      </c>
      <c r="L6" s="209" t="s">
        <v>35</v>
      </c>
      <c r="M6" s="209" t="s">
        <v>35</v>
      </c>
      <c r="N6" s="208">
        <v>1.5</v>
      </c>
      <c r="Q6" s="210"/>
    </row>
    <row r="7" spans="1:17" x14ac:dyDescent="0.25">
      <c r="A7" s="207">
        <v>3</v>
      </c>
      <c r="B7" s="208">
        <v>11.33</v>
      </c>
      <c r="C7" s="208">
        <v>11.33</v>
      </c>
      <c r="D7" s="208">
        <v>10.3</v>
      </c>
      <c r="E7" s="208">
        <v>10.3</v>
      </c>
      <c r="F7" s="209" t="s">
        <v>35</v>
      </c>
      <c r="G7" s="209" t="s">
        <v>35</v>
      </c>
      <c r="H7" s="209" t="s">
        <v>35</v>
      </c>
      <c r="I7" s="209" t="s">
        <v>35</v>
      </c>
      <c r="J7" s="209" t="s">
        <v>35</v>
      </c>
      <c r="K7" s="209" t="s">
        <v>35</v>
      </c>
      <c r="L7" s="209" t="s">
        <v>35</v>
      </c>
      <c r="M7" s="209" t="s">
        <v>35</v>
      </c>
      <c r="N7" s="208">
        <v>1.5</v>
      </c>
      <c r="Q7" s="210"/>
    </row>
    <row r="8" spans="1:17" x14ac:dyDescent="0.25">
      <c r="A8" s="207">
        <v>4</v>
      </c>
      <c r="B8" s="208">
        <v>11.33</v>
      </c>
      <c r="C8" s="208">
        <v>11.33</v>
      </c>
      <c r="D8" s="208">
        <v>10.3</v>
      </c>
      <c r="E8" s="208">
        <v>10.3</v>
      </c>
      <c r="F8" s="209" t="s">
        <v>35</v>
      </c>
      <c r="G8" s="209" t="s">
        <v>35</v>
      </c>
      <c r="H8" s="209" t="s">
        <v>35</v>
      </c>
      <c r="I8" s="209" t="s">
        <v>35</v>
      </c>
      <c r="J8" s="209" t="s">
        <v>35</v>
      </c>
      <c r="K8" s="209" t="s">
        <v>35</v>
      </c>
      <c r="L8" s="209" t="s">
        <v>35</v>
      </c>
      <c r="M8" s="209" t="s">
        <v>35</v>
      </c>
      <c r="N8" s="208">
        <v>1.5</v>
      </c>
      <c r="Q8" s="210"/>
    </row>
    <row r="9" spans="1:17" x14ac:dyDescent="0.25">
      <c r="A9" s="207">
        <v>5</v>
      </c>
      <c r="B9" s="208">
        <v>11.33</v>
      </c>
      <c r="C9" s="208">
        <v>11.33</v>
      </c>
      <c r="D9" s="208">
        <v>10.3</v>
      </c>
      <c r="E9" s="208">
        <v>10.3</v>
      </c>
      <c r="F9" s="209" t="s">
        <v>35</v>
      </c>
      <c r="G9" s="209" t="s">
        <v>35</v>
      </c>
      <c r="H9" s="209" t="s">
        <v>35</v>
      </c>
      <c r="I9" s="209" t="s">
        <v>35</v>
      </c>
      <c r="J9" s="209" t="s">
        <v>35</v>
      </c>
      <c r="K9" s="209" t="s">
        <v>35</v>
      </c>
      <c r="L9" s="209" t="s">
        <v>35</v>
      </c>
      <c r="M9" s="209" t="s">
        <v>35</v>
      </c>
      <c r="N9" s="208">
        <v>1.5</v>
      </c>
      <c r="Q9" s="210"/>
    </row>
    <row r="10" spans="1:17" x14ac:dyDescent="0.25">
      <c r="A10" s="207">
        <v>6</v>
      </c>
      <c r="B10" s="208">
        <v>11.33</v>
      </c>
      <c r="C10" s="208">
        <v>11.33</v>
      </c>
      <c r="D10" s="208">
        <v>10.3</v>
      </c>
      <c r="E10" s="208">
        <v>10.3</v>
      </c>
      <c r="F10" s="209" t="s">
        <v>35</v>
      </c>
      <c r="G10" s="209" t="s">
        <v>35</v>
      </c>
      <c r="H10" s="209" t="s">
        <v>35</v>
      </c>
      <c r="I10" s="209" t="s">
        <v>35</v>
      </c>
      <c r="J10" s="209" t="s">
        <v>35</v>
      </c>
      <c r="K10" s="209" t="s">
        <v>35</v>
      </c>
      <c r="L10" s="209" t="s">
        <v>35</v>
      </c>
      <c r="M10" s="209" t="s">
        <v>35</v>
      </c>
      <c r="N10" s="208">
        <v>1.5</v>
      </c>
      <c r="Q10" s="210"/>
    </row>
    <row r="11" spans="1:17" x14ac:dyDescent="0.25">
      <c r="A11" s="207">
        <v>7</v>
      </c>
      <c r="B11" s="208">
        <v>11.33</v>
      </c>
      <c r="C11" s="208">
        <v>11.33</v>
      </c>
      <c r="D11" s="208">
        <v>10.3</v>
      </c>
      <c r="E11" s="208">
        <v>10.3</v>
      </c>
      <c r="F11" s="209" t="s">
        <v>35</v>
      </c>
      <c r="G11" s="209" t="s">
        <v>35</v>
      </c>
      <c r="H11" s="209" t="s">
        <v>35</v>
      </c>
      <c r="I11" s="209" t="s">
        <v>35</v>
      </c>
      <c r="J11" s="209" t="s">
        <v>35</v>
      </c>
      <c r="K11" s="209" t="s">
        <v>35</v>
      </c>
      <c r="L11" s="209" t="s">
        <v>35</v>
      </c>
      <c r="M11" s="209" t="s">
        <v>35</v>
      </c>
      <c r="N11" s="208">
        <v>1.5</v>
      </c>
      <c r="Q11" s="210"/>
    </row>
    <row r="12" spans="1:17" x14ac:dyDescent="0.25">
      <c r="A12" s="207">
        <v>8</v>
      </c>
      <c r="B12" s="208">
        <v>11.33</v>
      </c>
      <c r="C12" s="208">
        <v>11.33</v>
      </c>
      <c r="D12" s="208">
        <v>10.3</v>
      </c>
      <c r="E12" s="208">
        <v>10.3</v>
      </c>
      <c r="F12" s="209" t="s">
        <v>35</v>
      </c>
      <c r="G12" s="209" t="s">
        <v>35</v>
      </c>
      <c r="H12" s="209" t="s">
        <v>35</v>
      </c>
      <c r="I12" s="209" t="s">
        <v>35</v>
      </c>
      <c r="J12" s="209" t="s">
        <v>35</v>
      </c>
      <c r="K12" s="209" t="s">
        <v>35</v>
      </c>
      <c r="L12" s="209" t="s">
        <v>35</v>
      </c>
      <c r="M12" s="209" t="s">
        <v>35</v>
      </c>
      <c r="N12" s="208">
        <v>1.5</v>
      </c>
      <c r="Q12" s="210"/>
    </row>
    <row r="13" spans="1:17" x14ac:dyDescent="0.25">
      <c r="A13" s="207">
        <v>9</v>
      </c>
      <c r="B13" s="208">
        <v>11.33</v>
      </c>
      <c r="C13" s="208">
        <v>11.33</v>
      </c>
      <c r="D13" s="208">
        <v>10.3</v>
      </c>
      <c r="E13" s="208">
        <v>10.3</v>
      </c>
      <c r="F13" s="209" t="s">
        <v>35</v>
      </c>
      <c r="G13" s="209" t="s">
        <v>35</v>
      </c>
      <c r="H13" s="209" t="s">
        <v>35</v>
      </c>
      <c r="I13" s="209" t="s">
        <v>35</v>
      </c>
      <c r="J13" s="209" t="s">
        <v>35</v>
      </c>
      <c r="K13" s="209" t="s">
        <v>35</v>
      </c>
      <c r="L13" s="209" t="s">
        <v>35</v>
      </c>
      <c r="M13" s="209" t="s">
        <v>35</v>
      </c>
      <c r="N13" s="208">
        <v>1.5</v>
      </c>
      <c r="Q13" s="210"/>
    </row>
    <row r="14" spans="1:17" x14ac:dyDescent="0.25">
      <c r="A14" s="207">
        <v>10</v>
      </c>
      <c r="B14" s="208">
        <v>11.33</v>
      </c>
      <c r="C14" s="208">
        <v>11.33</v>
      </c>
      <c r="D14" s="208">
        <v>10.3</v>
      </c>
      <c r="E14" s="208">
        <v>10.3</v>
      </c>
      <c r="F14" s="209" t="s">
        <v>35</v>
      </c>
      <c r="G14" s="209" t="s">
        <v>35</v>
      </c>
      <c r="H14" s="209" t="s">
        <v>35</v>
      </c>
      <c r="I14" s="209" t="s">
        <v>35</v>
      </c>
      <c r="J14" s="209" t="s">
        <v>35</v>
      </c>
      <c r="K14" s="209" t="s">
        <v>35</v>
      </c>
      <c r="L14" s="209" t="s">
        <v>35</v>
      </c>
      <c r="M14" s="209" t="s">
        <v>35</v>
      </c>
      <c r="N14" s="208">
        <v>1.5</v>
      </c>
      <c r="Q14" s="210"/>
    </row>
    <row r="15" spans="1:17" x14ac:dyDescent="0.25">
      <c r="A15" s="207">
        <v>11</v>
      </c>
      <c r="B15" s="211">
        <v>11.58</v>
      </c>
      <c r="C15" s="211">
        <v>11.58</v>
      </c>
      <c r="D15" s="211">
        <v>10.51</v>
      </c>
      <c r="E15" s="211">
        <v>10.51</v>
      </c>
      <c r="F15" s="209" t="s">
        <v>35</v>
      </c>
      <c r="G15" s="209" t="s">
        <v>35</v>
      </c>
      <c r="H15" s="209" t="s">
        <v>35</v>
      </c>
      <c r="I15" s="209" t="s">
        <v>35</v>
      </c>
      <c r="J15" s="209" t="s">
        <v>35</v>
      </c>
      <c r="K15" s="209" t="s">
        <v>35</v>
      </c>
      <c r="L15" s="209" t="s">
        <v>35</v>
      </c>
      <c r="M15" s="209" t="s">
        <v>35</v>
      </c>
      <c r="N15" s="208">
        <v>1.5</v>
      </c>
      <c r="Q15" s="210"/>
    </row>
    <row r="16" spans="1:17" x14ac:dyDescent="0.25">
      <c r="A16" s="207">
        <v>12</v>
      </c>
      <c r="B16" s="211">
        <v>11.81</v>
      </c>
      <c r="C16" s="211">
        <v>11.81</v>
      </c>
      <c r="D16" s="211">
        <v>10.72</v>
      </c>
      <c r="E16" s="211">
        <v>10.72</v>
      </c>
      <c r="F16" s="209" t="s">
        <v>35</v>
      </c>
      <c r="G16" s="209" t="s">
        <v>35</v>
      </c>
      <c r="H16" s="209" t="s">
        <v>35</v>
      </c>
      <c r="I16" s="209" t="s">
        <v>35</v>
      </c>
      <c r="J16" s="209" t="s">
        <v>35</v>
      </c>
      <c r="K16" s="209" t="s">
        <v>35</v>
      </c>
      <c r="L16" s="209" t="s">
        <v>35</v>
      </c>
      <c r="M16" s="209" t="s">
        <v>35</v>
      </c>
      <c r="N16" s="208">
        <v>1.5</v>
      </c>
      <c r="Q16" s="210"/>
    </row>
    <row r="17" spans="1:17" x14ac:dyDescent="0.25">
      <c r="A17" s="207">
        <v>13</v>
      </c>
      <c r="B17" s="211">
        <v>12.05</v>
      </c>
      <c r="C17" s="211">
        <v>12.05</v>
      </c>
      <c r="D17" s="211">
        <v>10.93</v>
      </c>
      <c r="E17" s="211">
        <v>10.93</v>
      </c>
      <c r="F17" s="209" t="s">
        <v>35</v>
      </c>
      <c r="G17" s="209" t="s">
        <v>35</v>
      </c>
      <c r="H17" s="209" t="s">
        <v>35</v>
      </c>
      <c r="I17" s="209" t="s">
        <v>35</v>
      </c>
      <c r="J17" s="209" t="s">
        <v>35</v>
      </c>
      <c r="K17" s="209" t="s">
        <v>35</v>
      </c>
      <c r="L17" s="209" t="s">
        <v>35</v>
      </c>
      <c r="M17" s="209" t="s">
        <v>35</v>
      </c>
      <c r="N17" s="208">
        <v>1.5</v>
      </c>
      <c r="Q17" s="210"/>
    </row>
    <row r="18" spans="1:17" x14ac:dyDescent="0.25">
      <c r="A18" s="207">
        <v>14</v>
      </c>
      <c r="B18" s="211">
        <v>12.27</v>
      </c>
      <c r="C18" s="211">
        <v>12.27</v>
      </c>
      <c r="D18" s="211">
        <v>11.13</v>
      </c>
      <c r="E18" s="211">
        <v>11.13</v>
      </c>
      <c r="F18" s="209" t="s">
        <v>35</v>
      </c>
      <c r="G18" s="209" t="s">
        <v>35</v>
      </c>
      <c r="H18" s="209" t="s">
        <v>35</v>
      </c>
      <c r="I18" s="209" t="s">
        <v>35</v>
      </c>
      <c r="J18" s="209" t="s">
        <v>35</v>
      </c>
      <c r="K18" s="209" t="s">
        <v>35</v>
      </c>
      <c r="L18" s="209" t="s">
        <v>35</v>
      </c>
      <c r="M18" s="209" t="s">
        <v>35</v>
      </c>
      <c r="N18" s="208">
        <v>1.5</v>
      </c>
      <c r="Q18" s="210"/>
    </row>
    <row r="19" spans="1:17" x14ac:dyDescent="0.25">
      <c r="A19" s="207">
        <v>15</v>
      </c>
      <c r="B19" s="211">
        <v>12.48</v>
      </c>
      <c r="C19" s="211">
        <v>12.48</v>
      </c>
      <c r="D19" s="211">
        <v>11.34</v>
      </c>
      <c r="E19" s="211">
        <v>11.34</v>
      </c>
      <c r="F19" s="209" t="s">
        <v>35</v>
      </c>
      <c r="G19" s="209" t="s">
        <v>35</v>
      </c>
      <c r="H19" s="209" t="s">
        <v>35</v>
      </c>
      <c r="I19" s="209" t="s">
        <v>35</v>
      </c>
      <c r="J19" s="209" t="s">
        <v>35</v>
      </c>
      <c r="K19" s="209" t="s">
        <v>35</v>
      </c>
      <c r="L19" s="209" t="s">
        <v>35</v>
      </c>
      <c r="M19" s="209" t="s">
        <v>35</v>
      </c>
      <c r="N19" s="208">
        <v>1.5</v>
      </c>
      <c r="Q19" s="210"/>
    </row>
    <row r="20" spans="1:17" x14ac:dyDescent="0.25">
      <c r="A20" s="207">
        <v>16</v>
      </c>
      <c r="B20" s="211">
        <v>12.69</v>
      </c>
      <c r="C20" s="211">
        <v>12.69</v>
      </c>
      <c r="D20" s="211">
        <v>11.55</v>
      </c>
      <c r="E20" s="211">
        <v>11.55</v>
      </c>
      <c r="F20" s="209" t="s">
        <v>35</v>
      </c>
      <c r="G20" s="209" t="s">
        <v>35</v>
      </c>
      <c r="H20" s="209" t="s">
        <v>35</v>
      </c>
      <c r="I20" s="209" t="s">
        <v>35</v>
      </c>
      <c r="J20" s="209" t="s">
        <v>35</v>
      </c>
      <c r="K20" s="209" t="s">
        <v>35</v>
      </c>
      <c r="L20" s="209" t="s">
        <v>35</v>
      </c>
      <c r="M20" s="209" t="s">
        <v>35</v>
      </c>
      <c r="N20" s="208">
        <v>1.5</v>
      </c>
      <c r="Q20" s="210"/>
    </row>
    <row r="21" spans="1:17" x14ac:dyDescent="0.25">
      <c r="A21" s="207">
        <v>17</v>
      </c>
      <c r="B21" s="211">
        <v>12.88</v>
      </c>
      <c r="C21" s="211">
        <v>12.88</v>
      </c>
      <c r="D21" s="211">
        <v>11.75</v>
      </c>
      <c r="E21" s="211">
        <v>11.75</v>
      </c>
      <c r="F21" s="209" t="s">
        <v>35</v>
      </c>
      <c r="G21" s="209" t="s">
        <v>35</v>
      </c>
      <c r="H21" s="209" t="s">
        <v>35</v>
      </c>
      <c r="I21" s="209" t="s">
        <v>35</v>
      </c>
      <c r="J21" s="209" t="s">
        <v>35</v>
      </c>
      <c r="K21" s="209" t="s">
        <v>35</v>
      </c>
      <c r="L21" s="209" t="s">
        <v>35</v>
      </c>
      <c r="M21" s="209" t="s">
        <v>35</v>
      </c>
      <c r="N21" s="208">
        <v>1.5</v>
      </c>
      <c r="Q21" s="210"/>
    </row>
    <row r="22" spans="1:17" x14ac:dyDescent="0.25">
      <c r="A22" s="207">
        <v>18</v>
      </c>
      <c r="B22" s="211">
        <v>15.59</v>
      </c>
      <c r="C22" s="211">
        <v>13.07</v>
      </c>
      <c r="D22" s="211">
        <v>12.32</v>
      </c>
      <c r="E22" s="211">
        <v>11.96</v>
      </c>
      <c r="F22" s="209" t="s">
        <v>35</v>
      </c>
      <c r="G22" s="209" t="s">
        <v>35</v>
      </c>
      <c r="H22" s="209" t="s">
        <v>35</v>
      </c>
      <c r="I22" s="209" t="s">
        <v>35</v>
      </c>
      <c r="J22" s="210">
        <v>24.29</v>
      </c>
      <c r="K22" s="210">
        <v>17.239999999999998</v>
      </c>
      <c r="L22" s="210">
        <v>18.5</v>
      </c>
      <c r="M22" s="210">
        <v>14</v>
      </c>
      <c r="N22" s="208">
        <v>1.5</v>
      </c>
      <c r="Q22" s="210"/>
    </row>
    <row r="23" spans="1:17" x14ac:dyDescent="0.25">
      <c r="A23" s="207">
        <v>19</v>
      </c>
      <c r="B23" s="211">
        <v>16.2</v>
      </c>
      <c r="C23" s="211">
        <v>13.26</v>
      </c>
      <c r="D23" s="211">
        <v>12.83</v>
      </c>
      <c r="E23" s="211">
        <v>12.15</v>
      </c>
      <c r="F23" s="209" t="s">
        <v>35</v>
      </c>
      <c r="G23" s="209" t="s">
        <v>35</v>
      </c>
      <c r="H23" s="209" t="s">
        <v>35</v>
      </c>
      <c r="I23" s="209" t="s">
        <v>35</v>
      </c>
      <c r="J23" s="210">
        <v>25.33</v>
      </c>
      <c r="K23" s="210">
        <v>17.649999999999999</v>
      </c>
      <c r="L23" s="210">
        <v>19.78</v>
      </c>
      <c r="M23" s="210">
        <v>14.45</v>
      </c>
      <c r="N23" s="208">
        <v>1.5</v>
      </c>
      <c r="Q23" s="210"/>
    </row>
    <row r="24" spans="1:17" x14ac:dyDescent="0.25">
      <c r="A24" s="207">
        <v>20</v>
      </c>
      <c r="B24" s="211">
        <v>16.829999999999998</v>
      </c>
      <c r="C24" s="211">
        <v>13.45</v>
      </c>
      <c r="D24" s="211">
        <v>13.37</v>
      </c>
      <c r="E24" s="211">
        <v>12.36</v>
      </c>
      <c r="F24" s="209" t="s">
        <v>35</v>
      </c>
      <c r="G24" s="209" t="s">
        <v>35</v>
      </c>
      <c r="H24" s="209" t="s">
        <v>35</v>
      </c>
      <c r="I24" s="209" t="s">
        <v>35</v>
      </c>
      <c r="J24" s="210">
        <v>26.21</v>
      </c>
      <c r="K24" s="210">
        <v>18.170000000000002</v>
      </c>
      <c r="L24" s="210">
        <v>22.18</v>
      </c>
      <c r="M24" s="210">
        <v>14.96</v>
      </c>
      <c r="N24" s="208">
        <v>1.5</v>
      </c>
      <c r="Q24" s="210"/>
    </row>
    <row r="25" spans="1:17" x14ac:dyDescent="0.25">
      <c r="A25" s="207">
        <v>21</v>
      </c>
      <c r="B25" s="211">
        <v>17.41</v>
      </c>
      <c r="C25" s="211">
        <v>13.82</v>
      </c>
      <c r="D25" s="211">
        <v>13.8</v>
      </c>
      <c r="E25" s="211">
        <v>12.62</v>
      </c>
      <c r="F25" s="209" t="s">
        <v>35</v>
      </c>
      <c r="G25" s="209" t="s">
        <v>35</v>
      </c>
      <c r="H25" s="209" t="s">
        <v>35</v>
      </c>
      <c r="I25" s="209" t="s">
        <v>35</v>
      </c>
      <c r="J25" s="210">
        <v>27.24</v>
      </c>
      <c r="K25" s="210">
        <v>18.829999999999998</v>
      </c>
      <c r="L25" s="210">
        <v>23.48</v>
      </c>
      <c r="M25" s="210">
        <v>15.7</v>
      </c>
      <c r="N25" s="208">
        <v>1.5</v>
      </c>
      <c r="Q25" s="210"/>
    </row>
    <row r="26" spans="1:17" x14ac:dyDescent="0.25">
      <c r="A26" s="207">
        <v>22</v>
      </c>
      <c r="B26" s="211">
        <v>18.010000000000002</v>
      </c>
      <c r="C26" s="211">
        <v>14.21</v>
      </c>
      <c r="D26" s="211">
        <v>14.24</v>
      </c>
      <c r="E26" s="211">
        <v>12.89</v>
      </c>
      <c r="F26" s="209" t="s">
        <v>35</v>
      </c>
      <c r="G26" s="209" t="s">
        <v>35</v>
      </c>
      <c r="H26" s="209" t="s">
        <v>35</v>
      </c>
      <c r="I26" s="209" t="s">
        <v>35</v>
      </c>
      <c r="J26" s="210">
        <v>28.22</v>
      </c>
      <c r="K26" s="210">
        <v>19.61</v>
      </c>
      <c r="L26" s="210">
        <v>24.53</v>
      </c>
      <c r="M26" s="210">
        <v>16.23</v>
      </c>
      <c r="N26" s="208">
        <v>1.5</v>
      </c>
      <c r="Q26" s="210"/>
    </row>
    <row r="27" spans="1:17" x14ac:dyDescent="0.25">
      <c r="A27" s="207">
        <v>23</v>
      </c>
      <c r="B27" s="211">
        <v>18.64</v>
      </c>
      <c r="C27" s="211">
        <v>14.63</v>
      </c>
      <c r="D27" s="211">
        <v>14.71</v>
      </c>
      <c r="E27" s="211">
        <v>13.15</v>
      </c>
      <c r="F27" s="209" t="s">
        <v>35</v>
      </c>
      <c r="G27" s="209" t="s">
        <v>35</v>
      </c>
      <c r="H27" s="209" t="s">
        <v>35</v>
      </c>
      <c r="I27" s="209" t="s">
        <v>35</v>
      </c>
      <c r="J27" s="210">
        <v>29.39</v>
      </c>
      <c r="K27" s="210">
        <v>20.34</v>
      </c>
      <c r="L27" s="210">
        <v>25.09</v>
      </c>
      <c r="M27" s="210">
        <v>16.73</v>
      </c>
      <c r="N27" s="208">
        <v>1.5</v>
      </c>
      <c r="Q27" s="210"/>
    </row>
    <row r="28" spans="1:17" x14ac:dyDescent="0.25">
      <c r="A28" s="207">
        <v>24</v>
      </c>
      <c r="B28" s="211">
        <v>19.29</v>
      </c>
      <c r="C28" s="211">
        <v>15.05</v>
      </c>
      <c r="D28" s="211">
        <v>15.18</v>
      </c>
      <c r="E28" s="211">
        <v>13.43</v>
      </c>
      <c r="F28" s="209" t="s">
        <v>35</v>
      </c>
      <c r="G28" s="209" t="s">
        <v>35</v>
      </c>
      <c r="H28" s="209" t="s">
        <v>35</v>
      </c>
      <c r="I28" s="209" t="s">
        <v>35</v>
      </c>
      <c r="J28" s="210">
        <v>30.46</v>
      </c>
      <c r="K28" s="210">
        <v>21.11</v>
      </c>
      <c r="L28" s="210">
        <v>25.8</v>
      </c>
      <c r="M28" s="210">
        <v>17.22</v>
      </c>
      <c r="N28" s="208">
        <v>1.5</v>
      </c>
      <c r="Q28" s="210"/>
    </row>
    <row r="29" spans="1:17" x14ac:dyDescent="0.25">
      <c r="A29" s="207">
        <v>25</v>
      </c>
      <c r="B29" s="211">
        <v>19.97</v>
      </c>
      <c r="C29" s="211">
        <v>15.48</v>
      </c>
      <c r="D29" s="211">
        <v>15.68</v>
      </c>
      <c r="E29" s="211">
        <v>13.7</v>
      </c>
      <c r="F29" s="209" t="s">
        <v>35</v>
      </c>
      <c r="G29" s="209" t="s">
        <v>35</v>
      </c>
      <c r="H29" s="209" t="s">
        <v>35</v>
      </c>
      <c r="I29" s="209" t="s">
        <v>35</v>
      </c>
      <c r="J29" s="210">
        <v>31.02</v>
      </c>
      <c r="K29" s="210">
        <v>21.75</v>
      </c>
      <c r="L29" s="210">
        <v>26.47</v>
      </c>
      <c r="M29" s="210">
        <v>17.79</v>
      </c>
      <c r="N29" s="208">
        <v>1.5</v>
      </c>
      <c r="Q29" s="210"/>
    </row>
    <row r="30" spans="1:17" x14ac:dyDescent="0.25">
      <c r="A30" s="207">
        <v>26</v>
      </c>
      <c r="B30" s="211">
        <v>20.67</v>
      </c>
      <c r="C30" s="211">
        <v>15.93</v>
      </c>
      <c r="D30" s="211">
        <v>16.190000000000001</v>
      </c>
      <c r="E30" s="211">
        <v>13.98</v>
      </c>
      <c r="F30" s="209" t="s">
        <v>35</v>
      </c>
      <c r="G30" s="209" t="s">
        <v>35</v>
      </c>
      <c r="H30" s="209" t="s">
        <v>35</v>
      </c>
      <c r="I30" s="209" t="s">
        <v>35</v>
      </c>
      <c r="J30" s="210">
        <v>33.82</v>
      </c>
      <c r="K30" s="210">
        <v>23.31</v>
      </c>
      <c r="L30" s="210">
        <v>27.43</v>
      </c>
      <c r="M30" s="210">
        <v>19</v>
      </c>
      <c r="N30" s="208">
        <v>1.5</v>
      </c>
      <c r="Q30" s="210"/>
    </row>
    <row r="31" spans="1:17" x14ac:dyDescent="0.25">
      <c r="A31" s="207">
        <v>27</v>
      </c>
      <c r="B31" s="211">
        <v>21.4</v>
      </c>
      <c r="C31" s="211">
        <v>16.399999999999999</v>
      </c>
      <c r="D31" s="211">
        <v>16.73</v>
      </c>
      <c r="E31" s="211">
        <v>14.27</v>
      </c>
      <c r="F31" s="209" t="s">
        <v>35</v>
      </c>
      <c r="G31" s="209" t="s">
        <v>35</v>
      </c>
      <c r="H31" s="209" t="s">
        <v>35</v>
      </c>
      <c r="I31" s="209" t="s">
        <v>35</v>
      </c>
      <c r="J31" s="210">
        <v>36.58</v>
      </c>
      <c r="K31" s="210">
        <v>24.96</v>
      </c>
      <c r="L31" s="210">
        <v>28.38</v>
      </c>
      <c r="M31" s="210">
        <v>20.12</v>
      </c>
      <c r="N31" s="208">
        <v>1.5</v>
      </c>
      <c r="Q31" s="210"/>
    </row>
    <row r="32" spans="1:17" x14ac:dyDescent="0.25">
      <c r="A32" s="207">
        <v>28</v>
      </c>
      <c r="B32" s="211">
        <v>22.18</v>
      </c>
      <c r="C32" s="211">
        <v>16.89</v>
      </c>
      <c r="D32" s="211">
        <v>17.27</v>
      </c>
      <c r="E32" s="211">
        <v>14.54</v>
      </c>
      <c r="F32" s="209" t="s">
        <v>35</v>
      </c>
      <c r="G32" s="209" t="s">
        <v>35</v>
      </c>
      <c r="H32" s="209" t="s">
        <v>35</v>
      </c>
      <c r="I32" s="209" t="s">
        <v>35</v>
      </c>
      <c r="J32" s="210">
        <v>39</v>
      </c>
      <c r="K32" s="210">
        <v>26.57</v>
      </c>
      <c r="L32" s="210">
        <v>29.25</v>
      </c>
      <c r="M32" s="210">
        <v>21.18</v>
      </c>
      <c r="N32" s="208">
        <v>1.5</v>
      </c>
      <c r="Q32" s="210"/>
    </row>
    <row r="33" spans="1:17" x14ac:dyDescent="0.25">
      <c r="A33" s="207">
        <v>29</v>
      </c>
      <c r="B33" s="211">
        <v>23</v>
      </c>
      <c r="C33" s="211">
        <v>17.41</v>
      </c>
      <c r="D33" s="211">
        <v>17.84</v>
      </c>
      <c r="E33" s="211">
        <v>14.82</v>
      </c>
      <c r="F33" s="209" t="s">
        <v>35</v>
      </c>
      <c r="G33" s="209" t="s">
        <v>35</v>
      </c>
      <c r="H33" s="209" t="s">
        <v>35</v>
      </c>
      <c r="I33" s="209" t="s">
        <v>35</v>
      </c>
      <c r="J33" s="210">
        <v>41.3</v>
      </c>
      <c r="K33" s="210">
        <v>27.89</v>
      </c>
      <c r="L33" s="210">
        <v>29.88</v>
      </c>
      <c r="M33" s="210">
        <v>22.27</v>
      </c>
      <c r="N33" s="208">
        <v>1.5</v>
      </c>
      <c r="Q33" s="210"/>
    </row>
    <row r="34" spans="1:17" x14ac:dyDescent="0.25">
      <c r="A34" s="207">
        <v>30</v>
      </c>
      <c r="B34" s="211">
        <v>23.87</v>
      </c>
      <c r="C34" s="211">
        <v>17.940000000000001</v>
      </c>
      <c r="D34" s="211">
        <v>18.440000000000001</v>
      </c>
      <c r="E34" s="211">
        <v>15.11</v>
      </c>
      <c r="F34" s="209" t="s">
        <v>35</v>
      </c>
      <c r="G34" s="209" t="s">
        <v>35</v>
      </c>
      <c r="H34" s="209" t="s">
        <v>35</v>
      </c>
      <c r="I34" s="209" t="s">
        <v>35</v>
      </c>
      <c r="J34" s="210">
        <v>42.7</v>
      </c>
      <c r="K34" s="210">
        <v>29.09</v>
      </c>
      <c r="L34" s="210">
        <v>30.59</v>
      </c>
      <c r="M34" s="210">
        <v>23.26</v>
      </c>
      <c r="N34" s="208">
        <v>1.5</v>
      </c>
      <c r="Q34" s="210"/>
    </row>
    <row r="35" spans="1:17" x14ac:dyDescent="0.25">
      <c r="A35" s="207">
        <v>31</v>
      </c>
      <c r="B35" s="211">
        <v>24.9</v>
      </c>
      <c r="C35" s="211">
        <v>18.53</v>
      </c>
      <c r="D35" s="211">
        <v>19.29</v>
      </c>
      <c r="E35" s="211">
        <v>15.61</v>
      </c>
      <c r="F35" s="209" t="s">
        <v>35</v>
      </c>
      <c r="G35" s="209" t="s">
        <v>35</v>
      </c>
      <c r="H35" s="209" t="s">
        <v>35</v>
      </c>
      <c r="I35" s="209" t="s">
        <v>35</v>
      </c>
      <c r="J35" s="210">
        <v>44.58</v>
      </c>
      <c r="K35" s="210">
        <v>29.8</v>
      </c>
      <c r="L35" s="210">
        <v>32.08</v>
      </c>
      <c r="M35" s="210">
        <v>24.08</v>
      </c>
      <c r="N35" s="208">
        <v>1.5</v>
      </c>
      <c r="Q35" s="210"/>
    </row>
    <row r="36" spans="1:17" x14ac:dyDescent="0.25">
      <c r="A36" s="207">
        <v>32</v>
      </c>
      <c r="B36" s="211">
        <v>26</v>
      </c>
      <c r="C36" s="211">
        <v>19.14</v>
      </c>
      <c r="D36" s="211">
        <v>20.18</v>
      </c>
      <c r="E36" s="211">
        <v>16.13</v>
      </c>
      <c r="F36" s="209" t="s">
        <v>35</v>
      </c>
      <c r="G36" s="209" t="s">
        <v>35</v>
      </c>
      <c r="H36" s="209" t="s">
        <v>35</v>
      </c>
      <c r="I36" s="209" t="s">
        <v>35</v>
      </c>
      <c r="J36" s="210">
        <v>45.63</v>
      </c>
      <c r="K36" s="210">
        <v>30.42</v>
      </c>
      <c r="L36" s="210">
        <v>32.61</v>
      </c>
      <c r="M36" s="210">
        <v>24.75</v>
      </c>
      <c r="N36" s="208">
        <v>1.5</v>
      </c>
      <c r="Q36" s="210"/>
    </row>
    <row r="37" spans="1:17" x14ac:dyDescent="0.25">
      <c r="A37" s="207">
        <v>33</v>
      </c>
      <c r="B37" s="211">
        <v>27.15</v>
      </c>
      <c r="C37" s="211">
        <v>19.79</v>
      </c>
      <c r="D37" s="211">
        <v>21.13</v>
      </c>
      <c r="E37" s="211">
        <v>16.68</v>
      </c>
      <c r="F37" s="209" t="s">
        <v>35</v>
      </c>
      <c r="G37" s="209" t="s">
        <v>35</v>
      </c>
      <c r="H37" s="209" t="s">
        <v>35</v>
      </c>
      <c r="I37" s="209" t="s">
        <v>35</v>
      </c>
      <c r="J37" s="210">
        <v>46.61</v>
      </c>
      <c r="K37" s="210">
        <v>30.96</v>
      </c>
      <c r="L37" s="210">
        <v>33.31</v>
      </c>
      <c r="M37" s="210">
        <v>25.43</v>
      </c>
      <c r="N37" s="208">
        <v>1.5</v>
      </c>
    </row>
    <row r="38" spans="1:17" x14ac:dyDescent="0.25">
      <c r="A38" s="207">
        <v>34</v>
      </c>
      <c r="B38" s="211">
        <v>28.38</v>
      </c>
      <c r="C38" s="211">
        <v>20.46</v>
      </c>
      <c r="D38" s="211">
        <v>22.11</v>
      </c>
      <c r="E38" s="211">
        <v>17.23</v>
      </c>
      <c r="F38" s="209" t="s">
        <v>35</v>
      </c>
      <c r="G38" s="209" t="s">
        <v>35</v>
      </c>
      <c r="H38" s="209" t="s">
        <v>35</v>
      </c>
      <c r="I38" s="209" t="s">
        <v>35</v>
      </c>
      <c r="J38" s="210">
        <v>47.18</v>
      </c>
      <c r="K38" s="210">
        <v>31.36</v>
      </c>
      <c r="L38" s="210">
        <v>33.46</v>
      </c>
      <c r="M38" s="210">
        <v>25.93</v>
      </c>
      <c r="N38" s="208">
        <v>1.5</v>
      </c>
    </row>
    <row r="39" spans="1:17" x14ac:dyDescent="0.25">
      <c r="A39" s="207">
        <v>35</v>
      </c>
      <c r="B39" s="211">
        <v>29.66</v>
      </c>
      <c r="C39" s="211">
        <v>21.15</v>
      </c>
      <c r="D39" s="211">
        <v>23.14</v>
      </c>
      <c r="E39" s="211">
        <v>17.82</v>
      </c>
      <c r="F39" s="209" t="s">
        <v>35</v>
      </c>
      <c r="G39" s="209" t="s">
        <v>35</v>
      </c>
      <c r="H39" s="209" t="s">
        <v>35</v>
      </c>
      <c r="I39" s="209" t="s">
        <v>35</v>
      </c>
      <c r="J39" s="210">
        <v>47.77</v>
      </c>
      <c r="K39" s="210">
        <v>31.45</v>
      </c>
      <c r="L39" s="210">
        <v>33.51</v>
      </c>
      <c r="M39" s="210">
        <v>26.18</v>
      </c>
      <c r="N39" s="208">
        <v>1.5</v>
      </c>
    </row>
    <row r="40" spans="1:17" x14ac:dyDescent="0.25">
      <c r="A40" s="207">
        <v>36</v>
      </c>
      <c r="B40" s="211">
        <v>31.03</v>
      </c>
      <c r="C40" s="211">
        <v>21.88</v>
      </c>
      <c r="D40" s="211">
        <v>24.24</v>
      </c>
      <c r="E40" s="211">
        <v>18.420000000000002</v>
      </c>
      <c r="F40" s="209" t="s">
        <v>35</v>
      </c>
      <c r="G40" s="209" t="s">
        <v>35</v>
      </c>
      <c r="H40" s="209" t="s">
        <v>35</v>
      </c>
      <c r="I40" s="209" t="s">
        <v>35</v>
      </c>
      <c r="J40" s="210">
        <v>49.2</v>
      </c>
      <c r="K40" s="210">
        <v>32.28</v>
      </c>
      <c r="L40" s="210">
        <v>34.1</v>
      </c>
      <c r="M40" s="210">
        <v>26.86</v>
      </c>
      <c r="N40" s="208">
        <v>1.5</v>
      </c>
    </row>
    <row r="41" spans="1:17" x14ac:dyDescent="0.25">
      <c r="A41" s="207">
        <v>37</v>
      </c>
      <c r="B41" s="211">
        <v>32.479999999999997</v>
      </c>
      <c r="C41" s="211">
        <v>22.64</v>
      </c>
      <c r="D41" s="211">
        <v>25.39</v>
      </c>
      <c r="E41" s="211">
        <v>19.04</v>
      </c>
      <c r="F41" s="209" t="s">
        <v>35</v>
      </c>
      <c r="G41" s="209" t="s">
        <v>35</v>
      </c>
      <c r="H41" s="209" t="s">
        <v>35</v>
      </c>
      <c r="I41" s="209" t="s">
        <v>35</v>
      </c>
      <c r="J41" s="210">
        <v>50.06</v>
      </c>
      <c r="K41" s="210">
        <v>32.909999999999997</v>
      </c>
      <c r="L41" s="210">
        <v>34.369999999999997</v>
      </c>
      <c r="M41" s="210">
        <v>27.31</v>
      </c>
      <c r="N41" s="208">
        <v>1.5</v>
      </c>
    </row>
    <row r="42" spans="1:17" x14ac:dyDescent="0.25">
      <c r="A42" s="207">
        <v>38</v>
      </c>
      <c r="B42" s="211">
        <v>33.99</v>
      </c>
      <c r="C42" s="211">
        <v>23.42</v>
      </c>
      <c r="D42" s="211">
        <v>26.6</v>
      </c>
      <c r="E42" s="211">
        <v>19.690000000000001</v>
      </c>
      <c r="F42" s="209" t="s">
        <v>35</v>
      </c>
      <c r="G42" s="209" t="s">
        <v>35</v>
      </c>
      <c r="H42" s="209" t="s">
        <v>35</v>
      </c>
      <c r="I42" s="209" t="s">
        <v>35</v>
      </c>
      <c r="J42" s="210">
        <v>50.88</v>
      </c>
      <c r="K42" s="210">
        <v>33.51</v>
      </c>
      <c r="L42" s="210">
        <v>34.28</v>
      </c>
      <c r="M42" s="210">
        <v>27.71</v>
      </c>
      <c r="N42" s="208">
        <v>1.5</v>
      </c>
    </row>
    <row r="43" spans="1:17" x14ac:dyDescent="0.25">
      <c r="A43" s="207">
        <v>39</v>
      </c>
      <c r="B43" s="211">
        <v>35.6</v>
      </c>
      <c r="C43" s="211">
        <v>24.26</v>
      </c>
      <c r="D43" s="211">
        <v>27.89</v>
      </c>
      <c r="E43" s="211">
        <v>20.37</v>
      </c>
      <c r="F43" s="209" t="s">
        <v>35</v>
      </c>
      <c r="G43" s="209" t="s">
        <v>35</v>
      </c>
      <c r="H43" s="209" t="s">
        <v>35</v>
      </c>
      <c r="I43" s="209" t="s">
        <v>35</v>
      </c>
      <c r="J43" s="210">
        <v>51.64</v>
      </c>
      <c r="K43" s="210">
        <v>34.090000000000003</v>
      </c>
      <c r="L43" s="210">
        <v>34.47</v>
      </c>
      <c r="M43" s="210">
        <v>28.08</v>
      </c>
      <c r="N43" s="208">
        <v>1.5</v>
      </c>
    </row>
    <row r="44" spans="1:17" x14ac:dyDescent="0.25">
      <c r="A44" s="207">
        <v>40</v>
      </c>
      <c r="B44" s="211">
        <v>37.29</v>
      </c>
      <c r="C44" s="211">
        <v>25.11</v>
      </c>
      <c r="D44" s="211">
        <v>29.25</v>
      </c>
      <c r="E44" s="211">
        <v>21.08</v>
      </c>
      <c r="F44" s="209" t="s">
        <v>35</v>
      </c>
      <c r="G44" s="209" t="s">
        <v>35</v>
      </c>
      <c r="H44" s="209" t="s">
        <v>35</v>
      </c>
      <c r="I44" s="209" t="s">
        <v>35</v>
      </c>
      <c r="J44" s="210">
        <v>51.92</v>
      </c>
      <c r="K44" s="210">
        <v>34.56</v>
      </c>
      <c r="L44" s="210">
        <v>34.51</v>
      </c>
      <c r="M44" s="210">
        <v>28.36</v>
      </c>
      <c r="N44" s="208">
        <v>1.5</v>
      </c>
    </row>
    <row r="45" spans="1:17" x14ac:dyDescent="0.25">
      <c r="A45" s="207">
        <v>41</v>
      </c>
      <c r="B45" s="211">
        <v>37.97</v>
      </c>
      <c r="C45" s="211">
        <v>25.81</v>
      </c>
      <c r="D45" s="211">
        <v>29.69</v>
      </c>
      <c r="E45" s="211">
        <v>21.65</v>
      </c>
      <c r="F45" s="209" t="s">
        <v>35</v>
      </c>
      <c r="G45" s="209" t="s">
        <v>35</v>
      </c>
      <c r="H45" s="209" t="s">
        <v>35</v>
      </c>
      <c r="I45" s="209" t="s">
        <v>35</v>
      </c>
      <c r="J45" s="210">
        <v>53.08</v>
      </c>
      <c r="K45" s="210">
        <v>35.1</v>
      </c>
      <c r="L45" s="210">
        <v>34.65</v>
      </c>
      <c r="M45" s="210">
        <v>28.7</v>
      </c>
      <c r="N45" s="208">
        <v>1.5</v>
      </c>
    </row>
    <row r="46" spans="1:17" x14ac:dyDescent="0.25">
      <c r="A46" s="207">
        <v>42</v>
      </c>
      <c r="B46" s="211">
        <v>38.630000000000003</v>
      </c>
      <c r="C46" s="211">
        <v>26.53</v>
      </c>
      <c r="D46" s="211">
        <v>30.13</v>
      </c>
      <c r="E46" s="211">
        <v>22.23</v>
      </c>
      <c r="F46" s="209" t="s">
        <v>35</v>
      </c>
      <c r="G46" s="209" t="s">
        <v>35</v>
      </c>
      <c r="H46" s="209" t="s">
        <v>35</v>
      </c>
      <c r="I46" s="209" t="s">
        <v>35</v>
      </c>
      <c r="J46" s="210">
        <v>53.9</v>
      </c>
      <c r="K46" s="210">
        <v>35.76</v>
      </c>
      <c r="L46" s="210">
        <v>34.78</v>
      </c>
      <c r="M46" s="210">
        <v>29.04</v>
      </c>
      <c r="N46" s="208">
        <v>1.5</v>
      </c>
    </row>
    <row r="47" spans="1:17" x14ac:dyDescent="0.25">
      <c r="A47" s="207">
        <v>43</v>
      </c>
      <c r="B47" s="211">
        <v>39.26</v>
      </c>
      <c r="C47" s="211">
        <v>27.26</v>
      </c>
      <c r="D47" s="211">
        <v>30.55</v>
      </c>
      <c r="E47" s="211">
        <v>22.81</v>
      </c>
      <c r="F47" s="209" t="s">
        <v>35</v>
      </c>
      <c r="G47" s="209" t="s">
        <v>35</v>
      </c>
      <c r="H47" s="209" t="s">
        <v>35</v>
      </c>
      <c r="I47" s="209" t="s">
        <v>35</v>
      </c>
      <c r="J47" s="210">
        <v>54.83</v>
      </c>
      <c r="K47" s="210">
        <v>36.25</v>
      </c>
      <c r="L47" s="210">
        <v>34.89</v>
      </c>
      <c r="M47" s="210">
        <v>29.45</v>
      </c>
      <c r="N47" s="208">
        <v>1.5</v>
      </c>
    </row>
    <row r="48" spans="1:17" x14ac:dyDescent="0.25">
      <c r="A48" s="207">
        <v>44</v>
      </c>
      <c r="B48" s="211">
        <v>39.880000000000003</v>
      </c>
      <c r="C48" s="211">
        <v>28.02</v>
      </c>
      <c r="D48" s="211">
        <v>30.94</v>
      </c>
      <c r="E48" s="211">
        <v>23.42</v>
      </c>
      <c r="F48" s="209" t="s">
        <v>35</v>
      </c>
      <c r="G48" s="209" t="s">
        <v>35</v>
      </c>
      <c r="H48" s="209" t="s">
        <v>35</v>
      </c>
      <c r="I48" s="209" t="s">
        <v>35</v>
      </c>
      <c r="J48" s="210">
        <v>55</v>
      </c>
      <c r="K48" s="210">
        <v>36.21</v>
      </c>
      <c r="L48" s="210">
        <v>34.950000000000003</v>
      </c>
      <c r="M48" s="210">
        <v>29.82</v>
      </c>
      <c r="N48" s="208">
        <v>1.5</v>
      </c>
    </row>
    <row r="49" spans="1:15" x14ac:dyDescent="0.25">
      <c r="A49" s="207">
        <v>45</v>
      </c>
      <c r="B49" s="211">
        <v>40.47</v>
      </c>
      <c r="C49" s="211">
        <v>28.78</v>
      </c>
      <c r="D49" s="211">
        <v>31.31</v>
      </c>
      <c r="E49" s="211">
        <v>24.04</v>
      </c>
      <c r="F49" s="209" t="s">
        <v>35</v>
      </c>
      <c r="G49" s="209" t="s">
        <v>35</v>
      </c>
      <c r="H49" s="209" t="s">
        <v>35</v>
      </c>
      <c r="I49" s="209" t="s">
        <v>35</v>
      </c>
      <c r="J49" s="210">
        <v>57.77</v>
      </c>
      <c r="K49" s="210">
        <v>38.869999999999997</v>
      </c>
      <c r="L49" s="210">
        <v>35.04</v>
      </c>
      <c r="M49" s="210">
        <v>30.35</v>
      </c>
      <c r="N49" s="208">
        <v>1.5</v>
      </c>
    </row>
    <row r="50" spans="1:15" x14ac:dyDescent="0.25">
      <c r="A50" s="207">
        <v>46</v>
      </c>
      <c r="B50" s="211">
        <v>41.04</v>
      </c>
      <c r="C50" s="212">
        <v>29.56</v>
      </c>
      <c r="D50" s="211">
        <v>31.65</v>
      </c>
      <c r="E50" s="212">
        <v>24.67</v>
      </c>
      <c r="F50" s="209" t="s">
        <v>35</v>
      </c>
      <c r="G50" s="209" t="s">
        <v>35</v>
      </c>
      <c r="H50" s="209" t="s">
        <v>35</v>
      </c>
      <c r="I50" s="209" t="s">
        <v>35</v>
      </c>
      <c r="J50" s="210">
        <v>61.02</v>
      </c>
      <c r="K50" s="210">
        <v>40.520000000000003</v>
      </c>
      <c r="L50" s="210">
        <v>37.130000000000003</v>
      </c>
      <c r="M50" s="210">
        <v>31.88</v>
      </c>
      <c r="N50" s="208">
        <v>1.5</v>
      </c>
    </row>
    <row r="51" spans="1:15" x14ac:dyDescent="0.25">
      <c r="A51" s="207">
        <v>47</v>
      </c>
      <c r="B51" s="211">
        <v>41.57</v>
      </c>
      <c r="C51" s="212">
        <v>30.36</v>
      </c>
      <c r="D51" s="211">
        <v>31.95</v>
      </c>
      <c r="E51" s="212">
        <v>25.32</v>
      </c>
      <c r="F51" s="209" t="s">
        <v>35</v>
      </c>
      <c r="G51" s="209" t="s">
        <v>35</v>
      </c>
      <c r="H51" s="209" t="s">
        <v>35</v>
      </c>
      <c r="I51" s="209" t="s">
        <v>35</v>
      </c>
      <c r="J51" s="210">
        <v>63.98</v>
      </c>
      <c r="K51" s="210">
        <v>42.32</v>
      </c>
      <c r="L51" s="210">
        <v>39.229999999999997</v>
      </c>
      <c r="M51" s="210">
        <v>33.53</v>
      </c>
      <c r="N51" s="208">
        <v>1.5</v>
      </c>
    </row>
    <row r="52" spans="1:15" x14ac:dyDescent="0.25">
      <c r="A52" s="207">
        <v>48</v>
      </c>
      <c r="B52" s="211">
        <v>42.11</v>
      </c>
      <c r="C52" s="212">
        <v>31.2</v>
      </c>
      <c r="D52" s="211">
        <v>32.21</v>
      </c>
      <c r="E52" s="212">
        <v>25.97</v>
      </c>
      <c r="F52" s="209" t="s">
        <v>35</v>
      </c>
      <c r="G52" s="209" t="s">
        <v>35</v>
      </c>
      <c r="H52" s="209" t="s">
        <v>35</v>
      </c>
      <c r="I52" s="209" t="s">
        <v>35</v>
      </c>
      <c r="J52" s="210">
        <v>67.19</v>
      </c>
      <c r="K52" s="210">
        <v>44.27</v>
      </c>
      <c r="L52" s="210">
        <v>41.49</v>
      </c>
      <c r="M52" s="210">
        <v>35.32</v>
      </c>
      <c r="N52" s="208">
        <v>1.5</v>
      </c>
    </row>
    <row r="53" spans="1:15" x14ac:dyDescent="0.25">
      <c r="A53" s="207">
        <v>49</v>
      </c>
      <c r="B53" s="211">
        <v>42.62</v>
      </c>
      <c r="C53" s="212">
        <v>32.06</v>
      </c>
      <c r="D53" s="211">
        <v>32.4</v>
      </c>
      <c r="E53" s="212">
        <v>26.63</v>
      </c>
      <c r="F53" s="209" t="s">
        <v>35</v>
      </c>
      <c r="G53" s="209" t="s">
        <v>35</v>
      </c>
      <c r="H53" s="209" t="s">
        <v>35</v>
      </c>
      <c r="I53" s="209" t="s">
        <v>35</v>
      </c>
      <c r="J53" s="210">
        <v>70.400000000000006</v>
      </c>
      <c r="K53" s="210">
        <v>46.22</v>
      </c>
      <c r="L53" s="210">
        <v>43.76</v>
      </c>
      <c r="M53" s="210">
        <v>37.1</v>
      </c>
      <c r="N53" s="208">
        <v>1.5</v>
      </c>
    </row>
    <row r="54" spans="1:15" x14ac:dyDescent="0.25">
      <c r="A54" s="207">
        <v>50</v>
      </c>
      <c r="B54" s="213">
        <v>43.12</v>
      </c>
      <c r="C54" s="213">
        <v>32.96</v>
      </c>
      <c r="D54" s="213">
        <v>32.549999999999997</v>
      </c>
      <c r="E54" s="213">
        <v>27.3</v>
      </c>
      <c r="F54" s="210">
        <v>60.54</v>
      </c>
      <c r="G54" s="210">
        <v>40.1</v>
      </c>
      <c r="H54" s="210">
        <v>39.42</v>
      </c>
      <c r="I54" s="210">
        <v>31.6</v>
      </c>
      <c r="J54" s="214">
        <v>71.47</v>
      </c>
      <c r="K54" s="214">
        <v>47.26</v>
      </c>
      <c r="L54" s="214">
        <v>44.57</v>
      </c>
      <c r="M54" s="214">
        <v>38.07</v>
      </c>
      <c r="N54" s="208">
        <v>2</v>
      </c>
    </row>
    <row r="55" spans="1:15" x14ac:dyDescent="0.25">
      <c r="A55" s="207">
        <v>51</v>
      </c>
      <c r="B55" s="213">
        <v>45.03</v>
      </c>
      <c r="C55" s="213">
        <v>34.9</v>
      </c>
      <c r="D55" s="213">
        <v>33.619999999999997</v>
      </c>
      <c r="E55" s="213">
        <v>29.36</v>
      </c>
      <c r="F55" s="210">
        <v>63.59</v>
      </c>
      <c r="G55" s="210">
        <v>42.35</v>
      </c>
      <c r="H55" s="210">
        <v>41.7</v>
      </c>
      <c r="I55" s="210">
        <v>33.24</v>
      </c>
      <c r="J55" s="214">
        <v>75.83</v>
      </c>
      <c r="K55" s="214">
        <v>49.51</v>
      </c>
      <c r="L55" s="214">
        <v>47.38</v>
      </c>
      <c r="M55" s="214">
        <v>40.14</v>
      </c>
      <c r="N55" s="208">
        <v>2</v>
      </c>
      <c r="O55" s="208"/>
    </row>
    <row r="56" spans="1:15" x14ac:dyDescent="0.25">
      <c r="A56" s="207">
        <v>52</v>
      </c>
      <c r="B56" s="213">
        <v>47.09</v>
      </c>
      <c r="C56" s="213">
        <v>36.67</v>
      </c>
      <c r="D56" s="213">
        <v>35.340000000000003</v>
      </c>
      <c r="E56" s="213">
        <v>30.58</v>
      </c>
      <c r="F56" s="210">
        <v>66.64</v>
      </c>
      <c r="G56" s="210">
        <v>44.61</v>
      </c>
      <c r="H56" s="210">
        <v>43.99</v>
      </c>
      <c r="I56" s="210">
        <v>34.880000000000003</v>
      </c>
      <c r="J56" s="214">
        <v>79.540000000000006</v>
      </c>
      <c r="K56" s="214">
        <v>51.76</v>
      </c>
      <c r="L56" s="214">
        <v>49.99</v>
      </c>
      <c r="M56" s="214">
        <v>42.21</v>
      </c>
      <c r="N56" s="208">
        <v>2</v>
      </c>
      <c r="O56" s="208"/>
    </row>
    <row r="57" spans="1:15" x14ac:dyDescent="0.25">
      <c r="A57" s="207">
        <v>53</v>
      </c>
      <c r="B57" s="208">
        <v>49.42</v>
      </c>
      <c r="C57" s="208">
        <v>39.14</v>
      </c>
      <c r="D57" s="208">
        <v>37.29</v>
      </c>
      <c r="E57" s="208">
        <v>32.21</v>
      </c>
      <c r="F57" s="210">
        <v>70.09</v>
      </c>
      <c r="G57" s="210">
        <v>47.16</v>
      </c>
      <c r="H57" s="210">
        <v>46.58</v>
      </c>
      <c r="I57" s="210">
        <v>36.729999999999997</v>
      </c>
      <c r="J57" s="214">
        <v>83.74</v>
      </c>
      <c r="K57" s="214">
        <v>54.3</v>
      </c>
      <c r="L57" s="214">
        <v>52.94</v>
      </c>
      <c r="M57" s="214">
        <v>44.55</v>
      </c>
      <c r="N57" s="208">
        <v>2</v>
      </c>
      <c r="O57" s="208"/>
    </row>
    <row r="58" spans="1:15" x14ac:dyDescent="0.25">
      <c r="A58" s="207">
        <v>54</v>
      </c>
      <c r="B58" s="208">
        <v>51.61</v>
      </c>
      <c r="C58" s="208">
        <v>40.94</v>
      </c>
      <c r="D58" s="208">
        <v>38.729999999999997</v>
      </c>
      <c r="E58" s="208">
        <v>33.74</v>
      </c>
      <c r="F58" s="210">
        <v>73.540000000000006</v>
      </c>
      <c r="G58" s="210">
        <v>49.72</v>
      </c>
      <c r="H58" s="210">
        <v>49.16</v>
      </c>
      <c r="I58" s="210">
        <v>38.58</v>
      </c>
      <c r="J58" s="214">
        <v>87.95</v>
      </c>
      <c r="K58" s="214">
        <v>56.85</v>
      </c>
      <c r="L58" s="214">
        <v>55.9</v>
      </c>
      <c r="M58" s="214">
        <v>46.89</v>
      </c>
      <c r="N58" s="208">
        <v>2</v>
      </c>
      <c r="O58" s="208"/>
    </row>
    <row r="59" spans="1:15" x14ac:dyDescent="0.25">
      <c r="A59" s="207">
        <v>55</v>
      </c>
      <c r="B59" s="208">
        <v>53.82</v>
      </c>
      <c r="C59" s="208">
        <v>42.49</v>
      </c>
      <c r="D59" s="208">
        <v>40.94</v>
      </c>
      <c r="E59" s="208">
        <v>35.28</v>
      </c>
      <c r="F59" s="210">
        <v>76.989999999999995</v>
      </c>
      <c r="G59" s="210">
        <v>52.27</v>
      </c>
      <c r="H59" s="210">
        <v>51.76</v>
      </c>
      <c r="I59" s="210">
        <v>40.43</v>
      </c>
      <c r="J59" s="214">
        <v>90.87</v>
      </c>
      <c r="K59" s="214">
        <v>59.1</v>
      </c>
      <c r="L59" s="214">
        <v>58.59</v>
      </c>
      <c r="M59" s="214">
        <v>49.03</v>
      </c>
      <c r="N59" s="208">
        <v>2</v>
      </c>
      <c r="O59" s="208"/>
    </row>
    <row r="60" spans="1:15" x14ac:dyDescent="0.25">
      <c r="A60" s="207">
        <v>56</v>
      </c>
      <c r="B60" s="208">
        <v>56.05</v>
      </c>
      <c r="C60" s="208">
        <v>44.18</v>
      </c>
      <c r="D60" s="208">
        <v>42.23</v>
      </c>
      <c r="E60" s="208">
        <v>36.42</v>
      </c>
      <c r="F60" s="210">
        <v>80.069999999999993</v>
      </c>
      <c r="G60" s="210">
        <v>54.51</v>
      </c>
      <c r="H60" s="210">
        <v>54.62</v>
      </c>
      <c r="I60" s="210">
        <v>42.11</v>
      </c>
      <c r="J60" s="214">
        <v>95.45</v>
      </c>
      <c r="K60" s="214">
        <v>62.07</v>
      </c>
      <c r="L60" s="214">
        <v>62.21</v>
      </c>
      <c r="M60" s="214">
        <v>51.49</v>
      </c>
      <c r="N60" s="208">
        <v>2.5</v>
      </c>
      <c r="O60" s="208"/>
    </row>
    <row r="61" spans="1:15" x14ac:dyDescent="0.25">
      <c r="A61" s="207">
        <v>57</v>
      </c>
      <c r="B61" s="208">
        <v>58.29</v>
      </c>
      <c r="C61" s="208">
        <v>45.32</v>
      </c>
      <c r="D61" s="208">
        <v>44.2</v>
      </c>
      <c r="E61" s="208">
        <v>37.700000000000003</v>
      </c>
      <c r="F61" s="210">
        <v>83.32</v>
      </c>
      <c r="G61" s="210">
        <v>56.86</v>
      </c>
      <c r="H61" s="210">
        <v>57.63</v>
      </c>
      <c r="I61" s="210">
        <v>43.88</v>
      </c>
      <c r="J61" s="214">
        <v>99.83</v>
      </c>
      <c r="K61" s="214">
        <v>65.209999999999994</v>
      </c>
      <c r="L61" s="214">
        <v>66.010000000000005</v>
      </c>
      <c r="M61" s="214">
        <v>54.09</v>
      </c>
      <c r="N61" s="208">
        <v>2.5</v>
      </c>
      <c r="O61" s="208"/>
    </row>
    <row r="62" spans="1:15" x14ac:dyDescent="0.25">
      <c r="A62" s="207">
        <v>58</v>
      </c>
      <c r="B62" s="208">
        <v>61.08</v>
      </c>
      <c r="C62" s="208">
        <v>47.64</v>
      </c>
      <c r="D62" s="208">
        <v>45.91</v>
      </c>
      <c r="E62" s="208">
        <v>38.770000000000003</v>
      </c>
      <c r="F62" s="210">
        <v>86.73</v>
      </c>
      <c r="G62" s="210">
        <v>59.33</v>
      </c>
      <c r="H62" s="210">
        <v>60.79</v>
      </c>
      <c r="I62" s="210">
        <v>45.73</v>
      </c>
      <c r="J62" s="214">
        <v>104.43</v>
      </c>
      <c r="K62" s="214">
        <v>68.510000000000005</v>
      </c>
      <c r="L62" s="214">
        <v>69.69</v>
      </c>
      <c r="M62" s="214">
        <v>56.83</v>
      </c>
      <c r="N62" s="208">
        <v>2.5</v>
      </c>
      <c r="O62" s="208"/>
    </row>
    <row r="63" spans="1:15" x14ac:dyDescent="0.25">
      <c r="A63" s="207">
        <v>59</v>
      </c>
      <c r="B63" s="208">
        <v>63.35</v>
      </c>
      <c r="C63" s="208">
        <v>49.5</v>
      </c>
      <c r="D63" s="208">
        <v>47.7</v>
      </c>
      <c r="E63" s="208">
        <v>40.17</v>
      </c>
      <c r="F63" s="210">
        <v>90.3</v>
      </c>
      <c r="G63" s="210">
        <v>61.91</v>
      </c>
      <c r="H63" s="210">
        <v>64.11</v>
      </c>
      <c r="I63" s="210">
        <v>47.68</v>
      </c>
      <c r="J63" s="214">
        <v>109.25</v>
      </c>
      <c r="K63" s="214">
        <v>71.959999999999994</v>
      </c>
      <c r="L63" s="214">
        <v>73.86</v>
      </c>
      <c r="M63" s="214">
        <v>59.69</v>
      </c>
      <c r="N63" s="208">
        <v>2.5</v>
      </c>
      <c r="O63" s="208"/>
    </row>
    <row r="64" spans="1:15" x14ac:dyDescent="0.25">
      <c r="A64" s="207">
        <v>60</v>
      </c>
      <c r="B64" s="208">
        <v>65.819999999999993</v>
      </c>
      <c r="C64" s="208">
        <v>50.47</v>
      </c>
      <c r="D64" s="208">
        <v>49.01</v>
      </c>
      <c r="E64" s="208">
        <v>40.479999999999997</v>
      </c>
      <c r="F64" s="210">
        <v>93.06</v>
      </c>
      <c r="G64" s="210">
        <v>63.91</v>
      </c>
      <c r="H64" s="210">
        <v>66.67</v>
      </c>
      <c r="I64" s="210">
        <v>49.18</v>
      </c>
      <c r="J64" s="214">
        <v>112.46</v>
      </c>
      <c r="K64" s="214">
        <v>74.63</v>
      </c>
      <c r="L64" s="214">
        <v>77.08</v>
      </c>
      <c r="M64" s="214">
        <v>61.89</v>
      </c>
      <c r="N64" s="208">
        <v>2.5</v>
      </c>
      <c r="O64" s="208"/>
    </row>
    <row r="65" spans="1:15" x14ac:dyDescent="0.25">
      <c r="A65" s="207">
        <v>61</v>
      </c>
      <c r="B65" s="208">
        <v>70.040000000000006</v>
      </c>
      <c r="C65" s="208">
        <v>53.38</v>
      </c>
      <c r="D65" s="208">
        <v>51.46</v>
      </c>
      <c r="E65" s="208">
        <v>42.85</v>
      </c>
      <c r="F65" s="210">
        <v>97.77</v>
      </c>
      <c r="G65" s="210">
        <v>67.319999999999993</v>
      </c>
      <c r="H65" s="210">
        <v>71.040000000000006</v>
      </c>
      <c r="I65" s="210">
        <v>51.75</v>
      </c>
      <c r="J65" s="214">
        <v>118.79</v>
      </c>
      <c r="K65" s="214">
        <v>79.19</v>
      </c>
      <c r="L65" s="214">
        <v>82.57</v>
      </c>
      <c r="M65" s="214">
        <v>65.67</v>
      </c>
      <c r="N65" s="208">
        <v>3</v>
      </c>
      <c r="O65" s="208"/>
    </row>
    <row r="66" spans="1:15" x14ac:dyDescent="0.25">
      <c r="A66" s="207">
        <v>62</v>
      </c>
      <c r="B66" s="208">
        <v>73.13</v>
      </c>
      <c r="C66" s="208">
        <v>56.09</v>
      </c>
      <c r="D66" s="208">
        <v>54.08</v>
      </c>
      <c r="E66" s="208">
        <v>44.5</v>
      </c>
      <c r="F66" s="210">
        <v>102.96</v>
      </c>
      <c r="G66" s="210">
        <v>71.08</v>
      </c>
      <c r="H66" s="210">
        <v>75.86</v>
      </c>
      <c r="I66" s="210">
        <v>54.58</v>
      </c>
      <c r="J66" s="214">
        <v>125.76</v>
      </c>
      <c r="K66" s="214">
        <v>84.22</v>
      </c>
      <c r="L66" s="214">
        <v>88.62</v>
      </c>
      <c r="M66" s="214">
        <v>69.819999999999993</v>
      </c>
      <c r="N66" s="208">
        <v>3</v>
      </c>
      <c r="O66" s="208"/>
    </row>
    <row r="67" spans="1:15" x14ac:dyDescent="0.25">
      <c r="A67" s="207">
        <v>63</v>
      </c>
      <c r="B67" s="208">
        <v>76.010000000000005</v>
      </c>
      <c r="C67" s="208">
        <v>58.71</v>
      </c>
      <c r="D67" s="208">
        <v>56.85</v>
      </c>
      <c r="E67" s="208">
        <v>46.44</v>
      </c>
      <c r="F67" s="210">
        <v>108.31</v>
      </c>
      <c r="G67" s="210">
        <v>74.959999999999994</v>
      </c>
      <c r="H67" s="210">
        <v>80.83</v>
      </c>
      <c r="I67" s="210">
        <v>57.49</v>
      </c>
      <c r="J67" s="214">
        <v>132.96</v>
      </c>
      <c r="K67" s="214">
        <v>89.4</v>
      </c>
      <c r="L67" s="214">
        <v>94.87</v>
      </c>
      <c r="M67" s="214">
        <v>74.12</v>
      </c>
      <c r="N67" s="208">
        <v>3</v>
      </c>
      <c r="O67" s="208"/>
    </row>
    <row r="68" spans="1:15" x14ac:dyDescent="0.25">
      <c r="A68" s="207">
        <v>64</v>
      </c>
      <c r="B68" s="208">
        <v>79.64</v>
      </c>
      <c r="C68" s="208">
        <v>61.8</v>
      </c>
      <c r="D68" s="208">
        <v>59.78</v>
      </c>
      <c r="E68" s="208">
        <v>48.5</v>
      </c>
      <c r="F68" s="210">
        <v>113.99</v>
      </c>
      <c r="G68" s="210">
        <v>79.08</v>
      </c>
      <c r="H68" s="210">
        <v>86.11</v>
      </c>
      <c r="I68" s="210">
        <v>60.58</v>
      </c>
      <c r="J68" s="214">
        <v>139.29</v>
      </c>
      <c r="K68" s="214">
        <v>94.44</v>
      </c>
      <c r="L68" s="214">
        <v>101.03</v>
      </c>
      <c r="M68" s="214">
        <v>78.290000000000006</v>
      </c>
      <c r="N68" s="208">
        <v>3</v>
      </c>
      <c r="O68" s="208"/>
    </row>
    <row r="69" spans="1:15" x14ac:dyDescent="0.25">
      <c r="A69" s="207">
        <v>65</v>
      </c>
      <c r="B69" s="208">
        <v>83.43</v>
      </c>
      <c r="C69" s="208">
        <v>64.89</v>
      </c>
      <c r="D69" s="208">
        <v>62.57</v>
      </c>
      <c r="E69" s="208">
        <v>50.47</v>
      </c>
      <c r="F69" s="210">
        <v>120</v>
      </c>
      <c r="G69" s="210">
        <v>83.43</v>
      </c>
      <c r="H69" s="210">
        <v>91.67</v>
      </c>
      <c r="I69" s="210">
        <v>63.86</v>
      </c>
      <c r="J69" s="214">
        <v>146.59</v>
      </c>
      <c r="K69" s="214">
        <v>99.75</v>
      </c>
      <c r="L69" s="214">
        <v>107.5</v>
      </c>
      <c r="M69" s="214">
        <v>82.69</v>
      </c>
      <c r="N69" s="208">
        <v>3</v>
      </c>
      <c r="O69" s="208"/>
    </row>
    <row r="70" spans="1:15" x14ac:dyDescent="0.25">
      <c r="A70" s="207">
        <v>66</v>
      </c>
      <c r="B70" s="208">
        <v>88.51</v>
      </c>
      <c r="C70" s="208">
        <v>69.239999999999995</v>
      </c>
      <c r="D70" s="208">
        <v>65.88</v>
      </c>
      <c r="E70" s="208">
        <v>53.59</v>
      </c>
      <c r="F70" s="210">
        <v>127.56</v>
      </c>
      <c r="G70" s="210">
        <v>89.84</v>
      </c>
      <c r="H70" s="210">
        <v>97.27</v>
      </c>
      <c r="I70" s="210">
        <v>68.27</v>
      </c>
      <c r="J70" s="214">
        <v>155.29</v>
      </c>
      <c r="K70" s="214">
        <v>106.46</v>
      </c>
      <c r="L70" s="214">
        <v>115.05</v>
      </c>
      <c r="M70" s="214">
        <v>88.61</v>
      </c>
      <c r="N70" s="208">
        <v>4</v>
      </c>
      <c r="O70" s="208"/>
    </row>
    <row r="71" spans="1:15" x14ac:dyDescent="0.25">
      <c r="A71" s="207">
        <v>67</v>
      </c>
      <c r="B71" s="208">
        <v>93.22</v>
      </c>
      <c r="C71" s="208">
        <v>73.78</v>
      </c>
      <c r="D71" s="208">
        <v>69.33</v>
      </c>
      <c r="E71" s="208">
        <v>56.34</v>
      </c>
      <c r="F71" s="210">
        <v>135.81</v>
      </c>
      <c r="G71" s="210">
        <v>96.82</v>
      </c>
      <c r="H71" s="210">
        <v>103.39</v>
      </c>
      <c r="I71" s="210">
        <v>73.08</v>
      </c>
      <c r="J71" s="214">
        <v>165.56</v>
      </c>
      <c r="K71" s="214">
        <v>113.79</v>
      </c>
      <c r="L71" s="214">
        <v>122.74</v>
      </c>
      <c r="M71" s="214">
        <v>94.65</v>
      </c>
      <c r="N71" s="208">
        <v>4</v>
      </c>
      <c r="O71" s="208"/>
    </row>
    <row r="72" spans="1:15" x14ac:dyDescent="0.25">
      <c r="A72" s="207">
        <v>68</v>
      </c>
      <c r="B72" s="208">
        <v>98.88</v>
      </c>
      <c r="C72" s="208">
        <v>78.7</v>
      </c>
      <c r="D72" s="208">
        <v>72.099999999999994</v>
      </c>
      <c r="E72" s="208">
        <v>59.45</v>
      </c>
      <c r="F72" s="210">
        <v>144.57</v>
      </c>
      <c r="G72" s="210">
        <v>104.25</v>
      </c>
      <c r="H72" s="210">
        <v>109.89</v>
      </c>
      <c r="I72" s="210">
        <v>78.19</v>
      </c>
      <c r="J72" s="214">
        <v>175.74</v>
      </c>
      <c r="K72" s="214">
        <v>121.62</v>
      </c>
      <c r="L72" s="214">
        <v>130.30000000000001</v>
      </c>
      <c r="M72" s="214">
        <v>100.62</v>
      </c>
      <c r="N72" s="208">
        <v>4</v>
      </c>
      <c r="O72" s="208"/>
    </row>
    <row r="73" spans="1:15" x14ac:dyDescent="0.25">
      <c r="A73" s="207">
        <v>69</v>
      </c>
      <c r="B73" s="208">
        <v>104.55</v>
      </c>
      <c r="C73" s="208">
        <v>83.12</v>
      </c>
      <c r="D73" s="208">
        <v>77.12</v>
      </c>
      <c r="E73" s="208">
        <v>62.52</v>
      </c>
      <c r="F73" s="210">
        <v>154.02000000000001</v>
      </c>
      <c r="G73" s="210">
        <v>112.25</v>
      </c>
      <c r="H73" s="210">
        <v>115.36</v>
      </c>
      <c r="I73" s="210">
        <v>83.7</v>
      </c>
      <c r="J73" s="214">
        <v>185.9</v>
      </c>
      <c r="K73" s="214">
        <v>129.47999999999999</v>
      </c>
      <c r="L73" s="214">
        <v>139.72</v>
      </c>
      <c r="M73" s="214">
        <v>106.56</v>
      </c>
      <c r="N73" s="208">
        <v>4</v>
      </c>
      <c r="O73" s="208"/>
    </row>
    <row r="74" spans="1:15" x14ac:dyDescent="0.25">
      <c r="A74" s="207">
        <v>70</v>
      </c>
      <c r="B74" s="208">
        <v>108.72</v>
      </c>
      <c r="C74" s="208">
        <v>86.53</v>
      </c>
      <c r="D74" s="208">
        <v>79.02</v>
      </c>
      <c r="E74" s="208">
        <v>65.61</v>
      </c>
      <c r="F74" s="210">
        <v>158.49</v>
      </c>
      <c r="G74" s="210">
        <v>116.03</v>
      </c>
      <c r="H74" s="210">
        <v>120.21</v>
      </c>
      <c r="I74" s="210">
        <v>86.3</v>
      </c>
      <c r="J74" s="214">
        <v>190.71</v>
      </c>
      <c r="K74" s="214">
        <v>133.19999999999999</v>
      </c>
      <c r="L74" s="214">
        <v>143.88999999999999</v>
      </c>
      <c r="M74" s="214">
        <v>109.08</v>
      </c>
      <c r="N74" s="208">
        <v>4</v>
      </c>
      <c r="O74" s="208"/>
    </row>
    <row r="75" spans="1:15" x14ac:dyDescent="0.25">
      <c r="A75" s="207">
        <v>71</v>
      </c>
      <c r="B75" s="208">
        <v>115.15</v>
      </c>
      <c r="C75" s="208">
        <v>92.03</v>
      </c>
      <c r="D75" s="208">
        <v>83.2</v>
      </c>
      <c r="E75" s="208">
        <v>69.53</v>
      </c>
      <c r="F75" s="210">
        <v>167.77</v>
      </c>
      <c r="G75" s="210">
        <v>123.89</v>
      </c>
      <c r="H75" s="210">
        <v>127.72</v>
      </c>
      <c r="I75" s="210">
        <v>91.71</v>
      </c>
      <c r="J75" s="214">
        <v>201.14</v>
      </c>
      <c r="K75" s="214">
        <v>141.58000000000001</v>
      </c>
      <c r="L75" s="214">
        <v>152.54</v>
      </c>
      <c r="M75" s="214">
        <v>115.89</v>
      </c>
      <c r="N75" s="208">
        <v>6.5</v>
      </c>
      <c r="O75" s="208"/>
    </row>
    <row r="76" spans="1:15" x14ac:dyDescent="0.25">
      <c r="A76" s="207">
        <v>72</v>
      </c>
      <c r="B76" s="208">
        <v>121.93</v>
      </c>
      <c r="C76" s="208">
        <v>97.83</v>
      </c>
      <c r="D76" s="208">
        <v>87.61</v>
      </c>
      <c r="E76" s="208">
        <v>73.650000000000006</v>
      </c>
      <c r="F76" s="210">
        <v>178.25</v>
      </c>
      <c r="G76" s="210">
        <v>133.9</v>
      </c>
      <c r="H76" s="210">
        <v>134.86000000000001</v>
      </c>
      <c r="I76" s="210">
        <v>97.82</v>
      </c>
      <c r="J76" s="214">
        <v>212.92</v>
      </c>
      <c r="K76" s="214">
        <v>151.05000000000001</v>
      </c>
      <c r="L76" s="214">
        <v>162.31</v>
      </c>
      <c r="M76" s="214">
        <v>123.58</v>
      </c>
      <c r="N76" s="208">
        <v>6.5</v>
      </c>
      <c r="O76" s="208"/>
    </row>
    <row r="77" spans="1:15" x14ac:dyDescent="0.25">
      <c r="A77" s="207">
        <v>73</v>
      </c>
      <c r="B77" s="208">
        <v>129.6</v>
      </c>
      <c r="C77" s="208">
        <v>104.4</v>
      </c>
      <c r="D77" s="208">
        <v>92.61</v>
      </c>
      <c r="E77" s="208">
        <v>78.84</v>
      </c>
      <c r="F77" s="210">
        <v>190.28</v>
      </c>
      <c r="G77" s="210">
        <v>144.19999999999999</v>
      </c>
      <c r="H77" s="210">
        <v>143.78</v>
      </c>
      <c r="I77" s="210">
        <v>104.83</v>
      </c>
      <c r="J77" s="214">
        <v>225.91</v>
      </c>
      <c r="K77" s="214">
        <v>161.15</v>
      </c>
      <c r="L77" s="214">
        <v>173.52</v>
      </c>
      <c r="M77" s="214">
        <v>131.78</v>
      </c>
      <c r="N77" s="208">
        <v>6.5</v>
      </c>
      <c r="O77" s="208"/>
    </row>
    <row r="78" spans="1:15" x14ac:dyDescent="0.25">
      <c r="A78" s="207">
        <v>74</v>
      </c>
      <c r="B78" s="208">
        <v>137.51</v>
      </c>
      <c r="C78" s="208">
        <v>111.76</v>
      </c>
      <c r="D78" s="208">
        <v>97.75</v>
      </c>
      <c r="E78" s="208">
        <v>83.69</v>
      </c>
      <c r="F78" s="210">
        <v>204.35</v>
      </c>
      <c r="G78" s="210">
        <v>155.02000000000001</v>
      </c>
      <c r="H78" s="210">
        <v>152.18</v>
      </c>
      <c r="I78" s="210">
        <v>113.3</v>
      </c>
      <c r="J78" s="214">
        <v>238.15</v>
      </c>
      <c r="K78" s="214">
        <v>170.68</v>
      </c>
      <c r="L78" s="214">
        <v>184.95</v>
      </c>
      <c r="M78" s="214">
        <v>139.52000000000001</v>
      </c>
      <c r="N78" s="208">
        <v>6.5</v>
      </c>
      <c r="O78" s="208"/>
    </row>
    <row r="79" spans="1:15" x14ac:dyDescent="0.25">
      <c r="A79" s="207">
        <v>75</v>
      </c>
      <c r="B79" s="208">
        <v>147.55000000000001</v>
      </c>
      <c r="C79" s="208">
        <v>119.74</v>
      </c>
      <c r="D79" s="208">
        <v>104.29</v>
      </c>
      <c r="E79" s="208">
        <v>89.87</v>
      </c>
      <c r="F79" s="210">
        <v>217.59</v>
      </c>
      <c r="G79" s="210">
        <v>166.09</v>
      </c>
      <c r="H79" s="210">
        <v>164.03</v>
      </c>
      <c r="I79" s="210">
        <v>120.77</v>
      </c>
      <c r="J79" s="214">
        <v>255.41</v>
      </c>
      <c r="K79" s="214">
        <v>183.24</v>
      </c>
      <c r="L79" s="214">
        <v>199.91</v>
      </c>
      <c r="M79" s="214">
        <v>149.72999999999999</v>
      </c>
      <c r="N79" s="208">
        <v>6.5</v>
      </c>
      <c r="O79" s="208"/>
    </row>
    <row r="80" spans="1:15" x14ac:dyDescent="0.25">
      <c r="A80" s="207">
        <v>76</v>
      </c>
      <c r="B80" s="208">
        <v>157.59</v>
      </c>
      <c r="C80" s="208">
        <v>128.75</v>
      </c>
      <c r="D80" s="208">
        <v>112.49</v>
      </c>
      <c r="E80" s="208">
        <v>95.83</v>
      </c>
      <c r="F80" s="210">
        <v>237.11</v>
      </c>
      <c r="G80" s="210">
        <v>179.53</v>
      </c>
      <c r="H80" s="210">
        <v>174.29</v>
      </c>
      <c r="I80" s="210">
        <v>129.78</v>
      </c>
      <c r="J80" s="214">
        <v>271.5</v>
      </c>
      <c r="K80" s="214">
        <v>197.86</v>
      </c>
      <c r="L80" s="214">
        <v>219.34</v>
      </c>
      <c r="M80" s="214">
        <v>160.46</v>
      </c>
      <c r="N80" s="208">
        <v>10</v>
      </c>
      <c r="O80" s="208"/>
    </row>
    <row r="81" spans="1:15" x14ac:dyDescent="0.25">
      <c r="A81" s="207">
        <v>77</v>
      </c>
      <c r="B81" s="208">
        <v>168.1</v>
      </c>
      <c r="C81" s="208">
        <v>138.02000000000001</v>
      </c>
      <c r="D81" s="208">
        <v>120</v>
      </c>
      <c r="E81" s="208">
        <v>101.29</v>
      </c>
      <c r="F81" s="210">
        <v>255.76</v>
      </c>
      <c r="G81" s="210">
        <v>196.73</v>
      </c>
      <c r="H81" s="210">
        <v>180.79</v>
      </c>
      <c r="I81" s="210">
        <v>140.6</v>
      </c>
      <c r="J81" s="214">
        <v>280.95999999999998</v>
      </c>
      <c r="K81" s="214">
        <v>215.62</v>
      </c>
      <c r="L81" s="214">
        <v>229.32</v>
      </c>
      <c r="M81" s="214">
        <v>166.36</v>
      </c>
      <c r="N81" s="208">
        <v>10</v>
      </c>
      <c r="O81" s="208"/>
    </row>
    <row r="82" spans="1:15" x14ac:dyDescent="0.25">
      <c r="A82" s="207">
        <v>78</v>
      </c>
      <c r="B82" s="208">
        <v>180.87</v>
      </c>
      <c r="C82" s="208">
        <v>150.28</v>
      </c>
      <c r="D82" s="208">
        <v>127.85</v>
      </c>
      <c r="E82" s="208">
        <v>108.15</v>
      </c>
      <c r="F82" s="210">
        <v>274.12</v>
      </c>
      <c r="G82" s="210">
        <v>215.27</v>
      </c>
      <c r="H82" s="210">
        <v>193.5</v>
      </c>
      <c r="I82" s="210">
        <v>154.5</v>
      </c>
      <c r="J82" s="214">
        <v>299.45</v>
      </c>
      <c r="K82" s="214">
        <v>234.14</v>
      </c>
      <c r="L82" s="214">
        <v>248.83</v>
      </c>
      <c r="M82" s="214">
        <v>177.92</v>
      </c>
      <c r="N82" s="208">
        <v>10</v>
      </c>
      <c r="O82" s="208"/>
    </row>
    <row r="83" spans="1:15" x14ac:dyDescent="0.25">
      <c r="A83" s="207">
        <v>79</v>
      </c>
      <c r="B83" s="208">
        <v>191.58</v>
      </c>
      <c r="C83" s="208">
        <v>161.91999999999999</v>
      </c>
      <c r="D83" s="208">
        <v>139.06</v>
      </c>
      <c r="E83" s="208">
        <v>116.6</v>
      </c>
      <c r="F83" s="210">
        <v>295.70999999999998</v>
      </c>
      <c r="G83" s="210">
        <v>234.33</v>
      </c>
      <c r="H83" s="210">
        <v>207.22</v>
      </c>
      <c r="I83" s="210">
        <v>167.38</v>
      </c>
      <c r="J83" s="214">
        <v>319.42</v>
      </c>
      <c r="K83" s="214">
        <v>253.37</v>
      </c>
      <c r="L83" s="214">
        <v>268.69</v>
      </c>
      <c r="M83" s="214">
        <v>190.4</v>
      </c>
      <c r="N83" s="208">
        <v>10</v>
      </c>
      <c r="O83" s="208"/>
    </row>
    <row r="84" spans="1:15" x14ac:dyDescent="0.25">
      <c r="A84" s="207">
        <v>80</v>
      </c>
      <c r="B84" s="208">
        <v>203.53</v>
      </c>
      <c r="C84" s="208">
        <v>174.07</v>
      </c>
      <c r="D84" s="208">
        <v>150.62</v>
      </c>
      <c r="E84" s="208">
        <v>126.18</v>
      </c>
      <c r="F84" s="210">
        <v>313.12</v>
      </c>
      <c r="G84" s="210">
        <v>254.2</v>
      </c>
      <c r="H84" s="210">
        <v>224.54</v>
      </c>
      <c r="I84" s="210">
        <v>182.31</v>
      </c>
      <c r="J84" s="214">
        <v>337.76</v>
      </c>
      <c r="K84" s="214">
        <v>271.98</v>
      </c>
      <c r="L84" s="214">
        <v>287.23</v>
      </c>
      <c r="M84" s="214">
        <v>203.79</v>
      </c>
      <c r="N84" s="208">
        <v>10</v>
      </c>
      <c r="O84" s="208"/>
    </row>
    <row r="85" spans="1:15" x14ac:dyDescent="0.25">
      <c r="A85" s="207">
        <v>81</v>
      </c>
      <c r="B85" s="208">
        <v>216.3</v>
      </c>
      <c r="C85" s="208">
        <v>187.87</v>
      </c>
      <c r="D85" s="208">
        <v>164.14</v>
      </c>
      <c r="E85" s="208">
        <v>135.75</v>
      </c>
      <c r="F85" s="210">
        <v>316.14999999999998</v>
      </c>
      <c r="G85" s="210">
        <v>269.86</v>
      </c>
      <c r="H85" s="210">
        <v>238.85</v>
      </c>
      <c r="I85" s="210">
        <v>197.76</v>
      </c>
      <c r="J85" s="214">
        <v>362.12</v>
      </c>
      <c r="K85" s="214">
        <v>287.61</v>
      </c>
      <c r="L85" s="214">
        <v>312.70999999999998</v>
      </c>
      <c r="M85" s="214">
        <v>219.16</v>
      </c>
      <c r="N85" s="209" t="s">
        <v>35</v>
      </c>
      <c r="O85" s="208"/>
    </row>
    <row r="86" spans="1:15" x14ac:dyDescent="0.25">
      <c r="A86" s="207">
        <v>82</v>
      </c>
      <c r="B86" s="208">
        <v>229.56</v>
      </c>
      <c r="C86" s="208">
        <v>202.91</v>
      </c>
      <c r="D86" s="208">
        <v>179.51</v>
      </c>
      <c r="E86" s="208">
        <v>146.26</v>
      </c>
      <c r="F86" s="210">
        <v>320.54000000000002</v>
      </c>
      <c r="G86" s="210">
        <v>283.87</v>
      </c>
      <c r="H86" s="210">
        <v>258.06</v>
      </c>
      <c r="I86" s="210">
        <v>213.21</v>
      </c>
      <c r="J86" s="214">
        <v>389.82</v>
      </c>
      <c r="K86" s="214">
        <v>303.16000000000003</v>
      </c>
      <c r="L86" s="214">
        <v>341.67</v>
      </c>
      <c r="M86" s="214">
        <v>234.41</v>
      </c>
      <c r="N86" s="209" t="s">
        <v>35</v>
      </c>
      <c r="O86" s="208"/>
    </row>
    <row r="87" spans="1:15" x14ac:dyDescent="0.25">
      <c r="A87" s="207">
        <v>83</v>
      </c>
      <c r="B87" s="208">
        <v>246.08</v>
      </c>
      <c r="C87" s="208">
        <v>217.02</v>
      </c>
      <c r="D87" s="208">
        <v>195.69</v>
      </c>
      <c r="E87" s="208">
        <v>158.11000000000001</v>
      </c>
      <c r="F87" s="210">
        <v>325.48</v>
      </c>
      <c r="G87" s="210">
        <v>296.64</v>
      </c>
      <c r="H87" s="210">
        <v>278.27999999999997</v>
      </c>
      <c r="I87" s="210">
        <v>227.63</v>
      </c>
      <c r="J87" s="214">
        <v>415.13</v>
      </c>
      <c r="K87" s="214">
        <v>319.58</v>
      </c>
      <c r="L87" s="214">
        <v>372.16</v>
      </c>
      <c r="M87" s="214">
        <v>250.24</v>
      </c>
      <c r="N87" s="209" t="s">
        <v>35</v>
      </c>
      <c r="O87" s="208"/>
    </row>
    <row r="88" spans="1:15" x14ac:dyDescent="0.25">
      <c r="A88" s="207">
        <v>84</v>
      </c>
      <c r="B88" s="208">
        <v>266.64</v>
      </c>
      <c r="C88" s="208">
        <v>232.78</v>
      </c>
      <c r="D88" s="208">
        <v>214.76</v>
      </c>
      <c r="E88" s="208">
        <v>170.98</v>
      </c>
      <c r="F88" s="210">
        <v>336.06</v>
      </c>
      <c r="G88" s="210">
        <v>307.97000000000003</v>
      </c>
      <c r="H88" s="210">
        <v>301.39</v>
      </c>
      <c r="I88" s="210">
        <v>241.02</v>
      </c>
      <c r="J88" s="214">
        <v>448.15</v>
      </c>
      <c r="K88" s="214">
        <v>347.84</v>
      </c>
      <c r="L88" s="214">
        <v>406.99</v>
      </c>
      <c r="M88" s="214">
        <v>270.85000000000002</v>
      </c>
      <c r="N88" s="209" t="s">
        <v>35</v>
      </c>
      <c r="O88" s="208"/>
    </row>
    <row r="89" spans="1:15" x14ac:dyDescent="0.25">
      <c r="A89" s="207">
        <v>85</v>
      </c>
      <c r="B89" s="208">
        <v>289.69</v>
      </c>
      <c r="C89" s="208">
        <v>248.49</v>
      </c>
      <c r="D89" s="208">
        <v>236.13</v>
      </c>
      <c r="E89" s="208">
        <v>185.66</v>
      </c>
      <c r="F89" s="210">
        <v>359.73</v>
      </c>
      <c r="G89" s="210">
        <v>312.35000000000002</v>
      </c>
      <c r="H89" s="210">
        <v>328.83</v>
      </c>
      <c r="I89" s="210">
        <v>248.49</v>
      </c>
      <c r="J89" s="214">
        <v>487.35</v>
      </c>
      <c r="K89" s="214">
        <v>381.41</v>
      </c>
      <c r="L89" s="214">
        <v>448.38</v>
      </c>
      <c r="M89" s="214">
        <v>295.31</v>
      </c>
      <c r="N89" s="209" t="s">
        <v>35</v>
      </c>
      <c r="O89" s="208"/>
    </row>
    <row r="90" spans="1:15" x14ac:dyDescent="0.25">
      <c r="A90" s="207">
        <v>86</v>
      </c>
      <c r="B90" s="209" t="s">
        <v>35</v>
      </c>
      <c r="C90" s="209" t="s">
        <v>35</v>
      </c>
      <c r="D90" s="209" t="s">
        <v>35</v>
      </c>
      <c r="E90" s="209" t="s">
        <v>35</v>
      </c>
      <c r="F90" s="209" t="s">
        <v>35</v>
      </c>
      <c r="G90" s="209" t="s">
        <v>35</v>
      </c>
      <c r="H90" s="209" t="s">
        <v>35</v>
      </c>
      <c r="I90" s="209" t="s">
        <v>35</v>
      </c>
      <c r="J90" s="209" t="s">
        <v>35</v>
      </c>
      <c r="K90" s="209" t="s">
        <v>35</v>
      </c>
      <c r="L90" s="209" t="s">
        <v>35</v>
      </c>
      <c r="M90" s="209" t="s">
        <v>35</v>
      </c>
      <c r="N90" s="209" t="s">
        <v>35</v>
      </c>
    </row>
    <row r="91" spans="1:15" x14ac:dyDescent="0.25">
      <c r="A91" s="207">
        <v>87</v>
      </c>
      <c r="B91" s="209" t="s">
        <v>35</v>
      </c>
      <c r="C91" s="209" t="s">
        <v>35</v>
      </c>
      <c r="D91" s="209" t="s">
        <v>35</v>
      </c>
      <c r="E91" s="209" t="s">
        <v>35</v>
      </c>
      <c r="F91" s="209" t="s">
        <v>35</v>
      </c>
      <c r="G91" s="209" t="s">
        <v>35</v>
      </c>
      <c r="H91" s="209" t="s">
        <v>35</v>
      </c>
      <c r="I91" s="209" t="s">
        <v>35</v>
      </c>
      <c r="J91" s="209" t="s">
        <v>35</v>
      </c>
      <c r="K91" s="209" t="s">
        <v>35</v>
      </c>
      <c r="L91" s="209" t="s">
        <v>35</v>
      </c>
      <c r="M91" s="209" t="s">
        <v>35</v>
      </c>
      <c r="N91" s="209" t="s">
        <v>35</v>
      </c>
    </row>
    <row r="92" spans="1:15" x14ac:dyDescent="0.25">
      <c r="A92" s="207">
        <v>88</v>
      </c>
      <c r="B92" s="209" t="s">
        <v>35</v>
      </c>
      <c r="C92" s="209" t="s">
        <v>35</v>
      </c>
      <c r="D92" s="209" t="s">
        <v>35</v>
      </c>
      <c r="E92" s="209" t="s">
        <v>35</v>
      </c>
      <c r="F92" s="209" t="s">
        <v>35</v>
      </c>
      <c r="G92" s="209" t="s">
        <v>35</v>
      </c>
      <c r="H92" s="209" t="s">
        <v>35</v>
      </c>
      <c r="I92" s="209" t="s">
        <v>35</v>
      </c>
      <c r="J92" s="209" t="s">
        <v>35</v>
      </c>
      <c r="K92" s="209" t="s">
        <v>35</v>
      </c>
      <c r="L92" s="209" t="s">
        <v>35</v>
      </c>
      <c r="M92" s="209" t="s">
        <v>35</v>
      </c>
      <c r="N92" s="209" t="s">
        <v>35</v>
      </c>
    </row>
    <row r="93" spans="1:15" x14ac:dyDescent="0.25">
      <c r="A93" s="207">
        <v>89</v>
      </c>
      <c r="B93" s="209" t="s">
        <v>35</v>
      </c>
      <c r="C93" s="209" t="s">
        <v>35</v>
      </c>
      <c r="D93" s="209" t="s">
        <v>35</v>
      </c>
      <c r="E93" s="209" t="s">
        <v>35</v>
      </c>
      <c r="F93" s="209" t="s">
        <v>35</v>
      </c>
      <c r="G93" s="209" t="s">
        <v>35</v>
      </c>
      <c r="H93" s="209" t="s">
        <v>35</v>
      </c>
      <c r="I93" s="209" t="s">
        <v>35</v>
      </c>
      <c r="J93" s="209" t="s">
        <v>35</v>
      </c>
      <c r="K93" s="209" t="s">
        <v>35</v>
      </c>
      <c r="L93" s="209" t="s">
        <v>35</v>
      </c>
      <c r="M93" s="209" t="s">
        <v>35</v>
      </c>
      <c r="N93" s="209" t="s">
        <v>35</v>
      </c>
    </row>
    <row r="94" spans="1:15" x14ac:dyDescent="0.25">
      <c r="A94" s="207">
        <v>90</v>
      </c>
      <c r="B94" s="209" t="s">
        <v>35</v>
      </c>
      <c r="C94" s="209" t="s">
        <v>35</v>
      </c>
      <c r="D94" s="209" t="s">
        <v>35</v>
      </c>
      <c r="E94" s="209" t="s">
        <v>35</v>
      </c>
      <c r="F94" s="209" t="s">
        <v>35</v>
      </c>
      <c r="G94" s="209" t="s">
        <v>35</v>
      </c>
      <c r="H94" s="209" t="s">
        <v>35</v>
      </c>
      <c r="I94" s="209" t="s">
        <v>35</v>
      </c>
      <c r="J94" s="209" t="s">
        <v>35</v>
      </c>
      <c r="K94" s="209" t="s">
        <v>35</v>
      </c>
      <c r="L94" s="209" t="s">
        <v>35</v>
      </c>
      <c r="M94" s="209" t="s">
        <v>35</v>
      </c>
      <c r="N94" s="209" t="s">
        <v>35</v>
      </c>
    </row>
    <row r="95" spans="1:15" x14ac:dyDescent="0.25">
      <c r="A95" s="207">
        <v>91</v>
      </c>
      <c r="B95" s="209" t="s">
        <v>35</v>
      </c>
      <c r="C95" s="209" t="s">
        <v>35</v>
      </c>
      <c r="D95" s="209" t="s">
        <v>35</v>
      </c>
      <c r="E95" s="209" t="s">
        <v>35</v>
      </c>
      <c r="F95" s="209" t="s">
        <v>35</v>
      </c>
      <c r="G95" s="209" t="s">
        <v>35</v>
      </c>
      <c r="H95" s="209" t="s">
        <v>35</v>
      </c>
      <c r="I95" s="209" t="s">
        <v>35</v>
      </c>
      <c r="J95" s="209" t="s">
        <v>35</v>
      </c>
      <c r="K95" s="209" t="s">
        <v>35</v>
      </c>
      <c r="L95" s="209" t="s">
        <v>35</v>
      </c>
      <c r="M95" s="209" t="s">
        <v>35</v>
      </c>
      <c r="N95" s="209" t="s">
        <v>35</v>
      </c>
    </row>
    <row r="96" spans="1:15" x14ac:dyDescent="0.25">
      <c r="A96" s="207">
        <v>92</v>
      </c>
      <c r="B96" s="209" t="s">
        <v>35</v>
      </c>
      <c r="C96" s="209" t="s">
        <v>35</v>
      </c>
      <c r="D96" s="209" t="s">
        <v>35</v>
      </c>
      <c r="E96" s="209" t="s">
        <v>35</v>
      </c>
      <c r="F96" s="209" t="s">
        <v>35</v>
      </c>
      <c r="G96" s="209" t="s">
        <v>35</v>
      </c>
      <c r="H96" s="209" t="s">
        <v>35</v>
      </c>
      <c r="I96" s="209" t="s">
        <v>35</v>
      </c>
      <c r="J96" s="209" t="s">
        <v>35</v>
      </c>
      <c r="K96" s="209" t="s">
        <v>35</v>
      </c>
      <c r="L96" s="209" t="s">
        <v>35</v>
      </c>
      <c r="M96" s="209" t="s">
        <v>35</v>
      </c>
      <c r="N96" s="209" t="s">
        <v>35</v>
      </c>
    </row>
    <row r="97" spans="1:14" x14ac:dyDescent="0.25">
      <c r="A97" s="207">
        <v>93</v>
      </c>
      <c r="B97" s="209" t="s">
        <v>35</v>
      </c>
      <c r="C97" s="209" t="s">
        <v>35</v>
      </c>
      <c r="D97" s="209" t="s">
        <v>35</v>
      </c>
      <c r="E97" s="209" t="s">
        <v>35</v>
      </c>
      <c r="F97" s="209" t="s">
        <v>35</v>
      </c>
      <c r="G97" s="209" t="s">
        <v>35</v>
      </c>
      <c r="H97" s="209" t="s">
        <v>35</v>
      </c>
      <c r="I97" s="209" t="s">
        <v>35</v>
      </c>
      <c r="J97" s="209" t="s">
        <v>35</v>
      </c>
      <c r="K97" s="209" t="s">
        <v>35</v>
      </c>
      <c r="L97" s="209" t="s">
        <v>35</v>
      </c>
      <c r="M97" s="209" t="s">
        <v>35</v>
      </c>
      <c r="N97" s="209" t="s">
        <v>35</v>
      </c>
    </row>
    <row r="98" spans="1:14" x14ac:dyDescent="0.25">
      <c r="A98" s="207">
        <v>94</v>
      </c>
      <c r="B98" s="209" t="s">
        <v>35</v>
      </c>
      <c r="C98" s="209" t="s">
        <v>35</v>
      </c>
      <c r="D98" s="209" t="s">
        <v>35</v>
      </c>
      <c r="E98" s="209" t="s">
        <v>35</v>
      </c>
      <c r="F98" s="209" t="s">
        <v>35</v>
      </c>
      <c r="G98" s="209" t="s">
        <v>35</v>
      </c>
      <c r="H98" s="209" t="s">
        <v>35</v>
      </c>
      <c r="I98" s="209" t="s">
        <v>35</v>
      </c>
      <c r="J98" s="209" t="s">
        <v>35</v>
      </c>
      <c r="K98" s="209" t="s">
        <v>35</v>
      </c>
      <c r="L98" s="209" t="s">
        <v>35</v>
      </c>
      <c r="M98" s="209" t="s">
        <v>35</v>
      </c>
      <c r="N98" s="209" t="s">
        <v>35</v>
      </c>
    </row>
    <row r="99" spans="1:14" x14ac:dyDescent="0.25">
      <c r="A99" s="207">
        <v>95</v>
      </c>
      <c r="B99" s="209" t="s">
        <v>35</v>
      </c>
      <c r="C99" s="209" t="s">
        <v>35</v>
      </c>
      <c r="D99" s="209" t="s">
        <v>35</v>
      </c>
      <c r="E99" s="209" t="s">
        <v>35</v>
      </c>
      <c r="F99" s="209" t="s">
        <v>35</v>
      </c>
      <c r="G99" s="209" t="s">
        <v>35</v>
      </c>
      <c r="H99" s="209" t="s">
        <v>35</v>
      </c>
      <c r="I99" s="209" t="s">
        <v>35</v>
      </c>
      <c r="J99" s="209" t="s">
        <v>35</v>
      </c>
      <c r="K99" s="209" t="s">
        <v>35</v>
      </c>
      <c r="L99" s="209" t="s">
        <v>35</v>
      </c>
      <c r="M99" s="209" t="s">
        <v>35</v>
      </c>
      <c r="N99" s="209" t="s">
        <v>35</v>
      </c>
    </row>
    <row r="100" spans="1:14" x14ac:dyDescent="0.25">
      <c r="A100" s="207">
        <v>96</v>
      </c>
      <c r="B100" s="209" t="s">
        <v>35</v>
      </c>
      <c r="C100" s="209" t="s">
        <v>35</v>
      </c>
      <c r="D100" s="209" t="s">
        <v>35</v>
      </c>
      <c r="E100" s="209" t="s">
        <v>35</v>
      </c>
      <c r="F100" s="209" t="s">
        <v>35</v>
      </c>
      <c r="G100" s="209" t="s">
        <v>35</v>
      </c>
      <c r="H100" s="209" t="s">
        <v>35</v>
      </c>
      <c r="I100" s="209" t="s">
        <v>35</v>
      </c>
      <c r="J100" s="209" t="s">
        <v>35</v>
      </c>
      <c r="K100" s="209" t="s">
        <v>35</v>
      </c>
      <c r="L100" s="209" t="s">
        <v>35</v>
      </c>
      <c r="M100" s="209" t="s">
        <v>35</v>
      </c>
      <c r="N100" s="209" t="s">
        <v>35</v>
      </c>
    </row>
    <row r="101" spans="1:14" x14ac:dyDescent="0.25">
      <c r="A101" s="207">
        <v>97</v>
      </c>
      <c r="B101" s="209" t="s">
        <v>35</v>
      </c>
      <c r="C101" s="209" t="s">
        <v>35</v>
      </c>
      <c r="D101" s="209" t="s">
        <v>35</v>
      </c>
      <c r="E101" s="209" t="s">
        <v>35</v>
      </c>
      <c r="F101" s="209" t="s">
        <v>35</v>
      </c>
      <c r="G101" s="209" t="s">
        <v>35</v>
      </c>
      <c r="H101" s="209" t="s">
        <v>35</v>
      </c>
      <c r="I101" s="209" t="s">
        <v>35</v>
      </c>
      <c r="J101" s="209" t="s">
        <v>35</v>
      </c>
      <c r="K101" s="209" t="s">
        <v>35</v>
      </c>
      <c r="L101" s="209" t="s">
        <v>35</v>
      </c>
      <c r="M101" s="209" t="s">
        <v>35</v>
      </c>
      <c r="N101" s="209" t="s">
        <v>35</v>
      </c>
    </row>
    <row r="102" spans="1:14" x14ac:dyDescent="0.25">
      <c r="A102" s="207">
        <v>98</v>
      </c>
      <c r="B102" s="209" t="s">
        <v>35</v>
      </c>
      <c r="C102" s="209" t="s">
        <v>35</v>
      </c>
      <c r="D102" s="209" t="s">
        <v>35</v>
      </c>
      <c r="E102" s="209" t="s">
        <v>35</v>
      </c>
      <c r="F102" s="209" t="s">
        <v>35</v>
      </c>
      <c r="G102" s="209" t="s">
        <v>35</v>
      </c>
      <c r="H102" s="209" t="s">
        <v>35</v>
      </c>
      <c r="I102" s="209" t="s">
        <v>35</v>
      </c>
      <c r="J102" s="209" t="s">
        <v>35</v>
      </c>
      <c r="K102" s="209" t="s">
        <v>35</v>
      </c>
      <c r="L102" s="209" t="s">
        <v>35</v>
      </c>
      <c r="M102" s="209" t="s">
        <v>35</v>
      </c>
      <c r="N102" s="209" t="s">
        <v>35</v>
      </c>
    </row>
    <row r="103" spans="1:14" x14ac:dyDescent="0.25">
      <c r="A103" s="207">
        <v>99</v>
      </c>
      <c r="B103" s="209" t="s">
        <v>35</v>
      </c>
      <c r="C103" s="209" t="s">
        <v>35</v>
      </c>
      <c r="D103" s="209" t="s">
        <v>35</v>
      </c>
      <c r="E103" s="209" t="s">
        <v>35</v>
      </c>
      <c r="F103" s="209" t="s">
        <v>35</v>
      </c>
      <c r="G103" s="209" t="s">
        <v>35</v>
      </c>
      <c r="H103" s="209" t="s">
        <v>35</v>
      </c>
      <c r="I103" s="209" t="s">
        <v>35</v>
      </c>
      <c r="J103" s="209" t="s">
        <v>35</v>
      </c>
      <c r="K103" s="209" t="s">
        <v>35</v>
      </c>
      <c r="L103" s="209" t="s">
        <v>35</v>
      </c>
      <c r="M103" s="209" t="s">
        <v>35</v>
      </c>
      <c r="N103" s="209" t="s">
        <v>35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pane xSplit="1" ySplit="3" topLeftCell="B86" activePane="bottomRight" state="frozen"/>
      <selection pane="topRight" activeCell="B1" sqref="B1"/>
      <selection pane="bottomLeft" activeCell="A86" sqref="A86"/>
      <selection pane="bottomRight" activeCell="F99" sqref="F99"/>
    </sheetView>
  </sheetViews>
  <sheetFormatPr defaultRowHeight="15" x14ac:dyDescent="0.25"/>
  <cols>
    <col min="1" max="14" width="8.28515625"/>
    <col min="15" max="256" width="16.28515625"/>
    <col min="257" max="1025" width="11.5703125"/>
  </cols>
  <sheetData>
    <row r="1" spans="1:14" x14ac:dyDescent="0.25">
      <c r="A1" s="130"/>
      <c r="B1" s="287" t="s">
        <v>8</v>
      </c>
      <c r="C1" s="287"/>
      <c r="D1" s="287"/>
      <c r="E1" s="287"/>
      <c r="F1" s="287" t="s">
        <v>54</v>
      </c>
      <c r="G1" s="287"/>
      <c r="H1" s="287"/>
      <c r="I1" s="287"/>
      <c r="J1" s="287" t="s">
        <v>1378</v>
      </c>
      <c r="K1" s="287"/>
      <c r="L1" s="287"/>
      <c r="M1" s="287"/>
      <c r="N1" s="132"/>
    </row>
    <row r="2" spans="1:14" x14ac:dyDescent="0.25">
      <c r="A2" s="132" t="s">
        <v>25</v>
      </c>
      <c r="B2" s="287" t="s">
        <v>1379</v>
      </c>
      <c r="C2" s="287"/>
      <c r="D2" s="287" t="s">
        <v>1380</v>
      </c>
      <c r="E2" s="287"/>
      <c r="F2" s="287" t="s">
        <v>1379</v>
      </c>
      <c r="G2" s="287"/>
      <c r="H2" s="287" t="s">
        <v>1380</v>
      </c>
      <c r="I2" s="287"/>
      <c r="J2" s="287" t="s">
        <v>1379</v>
      </c>
      <c r="K2" s="287"/>
      <c r="L2" s="287" t="s">
        <v>1380</v>
      </c>
      <c r="M2" s="287"/>
      <c r="N2" s="130"/>
    </row>
    <row r="3" spans="1:14" x14ac:dyDescent="0.25">
      <c r="A3" s="130"/>
      <c r="B3" s="131" t="s">
        <v>1101</v>
      </c>
      <c r="C3" s="131" t="s">
        <v>1381</v>
      </c>
      <c r="D3" s="131" t="s">
        <v>1101</v>
      </c>
      <c r="E3" s="131" t="s">
        <v>1381</v>
      </c>
      <c r="F3" s="131" t="s">
        <v>1101</v>
      </c>
      <c r="G3" s="131" t="s">
        <v>1381</v>
      </c>
      <c r="H3" s="131" t="s">
        <v>1101</v>
      </c>
      <c r="I3" s="131" t="s">
        <v>1381</v>
      </c>
      <c r="J3" s="131" t="s">
        <v>1101</v>
      </c>
      <c r="K3" s="131" t="s">
        <v>1381</v>
      </c>
      <c r="L3" s="131" t="s">
        <v>1101</v>
      </c>
      <c r="M3" s="131" t="s">
        <v>1381</v>
      </c>
      <c r="N3" s="130"/>
    </row>
    <row r="4" spans="1:14" x14ac:dyDescent="0.25">
      <c r="A4" s="132">
        <v>0</v>
      </c>
      <c r="B4" s="133" t="s">
        <v>35</v>
      </c>
      <c r="C4" s="133" t="s">
        <v>35</v>
      </c>
      <c r="D4" s="133" t="s">
        <v>35</v>
      </c>
      <c r="E4" s="133" t="s">
        <v>35</v>
      </c>
      <c r="F4" s="133" t="s">
        <v>35</v>
      </c>
      <c r="G4" s="133" t="s">
        <v>35</v>
      </c>
      <c r="H4" s="133" t="s">
        <v>35</v>
      </c>
      <c r="I4" s="133" t="s">
        <v>35</v>
      </c>
      <c r="J4" s="133" t="s">
        <v>35</v>
      </c>
      <c r="K4" s="133" t="s">
        <v>35</v>
      </c>
      <c r="L4" s="133" t="s">
        <v>35</v>
      </c>
      <c r="M4" s="133" t="s">
        <v>35</v>
      </c>
      <c r="N4" s="133"/>
    </row>
    <row r="5" spans="1:14" x14ac:dyDescent="0.25">
      <c r="A5" s="132">
        <v>1</v>
      </c>
      <c r="B5" s="133" t="s">
        <v>35</v>
      </c>
      <c r="C5" s="133" t="s">
        <v>35</v>
      </c>
      <c r="D5" s="133" t="s">
        <v>35</v>
      </c>
      <c r="E5" s="133" t="s">
        <v>35</v>
      </c>
      <c r="F5" s="133" t="s">
        <v>35</v>
      </c>
      <c r="G5" s="133" t="s">
        <v>35</v>
      </c>
      <c r="H5" s="133" t="s">
        <v>35</v>
      </c>
      <c r="I5" s="133" t="s">
        <v>35</v>
      </c>
      <c r="J5" s="133" t="s">
        <v>35</v>
      </c>
      <c r="K5" s="133" t="s">
        <v>35</v>
      </c>
      <c r="L5" s="133" t="s">
        <v>35</v>
      </c>
      <c r="M5" s="133" t="s">
        <v>35</v>
      </c>
      <c r="N5" s="133"/>
    </row>
    <row r="6" spans="1:14" x14ac:dyDescent="0.25">
      <c r="A6" s="132">
        <v>2</v>
      </c>
      <c r="B6" s="133" t="s">
        <v>35</v>
      </c>
      <c r="C6" s="133" t="s">
        <v>35</v>
      </c>
      <c r="D6" s="133" t="s">
        <v>35</v>
      </c>
      <c r="E6" s="133" t="s">
        <v>35</v>
      </c>
      <c r="F6" s="133" t="s">
        <v>35</v>
      </c>
      <c r="G6" s="133" t="s">
        <v>35</v>
      </c>
      <c r="H6" s="133" t="s">
        <v>35</v>
      </c>
      <c r="I6" s="133" t="s">
        <v>35</v>
      </c>
      <c r="J6" s="133" t="s">
        <v>35</v>
      </c>
      <c r="K6" s="133" t="s">
        <v>35</v>
      </c>
      <c r="L6" s="133" t="s">
        <v>35</v>
      </c>
      <c r="M6" s="133" t="s">
        <v>35</v>
      </c>
      <c r="N6" s="133"/>
    </row>
    <row r="7" spans="1:14" x14ac:dyDescent="0.25">
      <c r="A7" s="132">
        <v>3</v>
      </c>
      <c r="B7" s="133" t="s">
        <v>35</v>
      </c>
      <c r="C7" s="133" t="s">
        <v>35</v>
      </c>
      <c r="D7" s="133" t="s">
        <v>35</v>
      </c>
      <c r="E7" s="133" t="s">
        <v>35</v>
      </c>
      <c r="F7" s="133" t="s">
        <v>35</v>
      </c>
      <c r="G7" s="133" t="s">
        <v>35</v>
      </c>
      <c r="H7" s="133" t="s">
        <v>35</v>
      </c>
      <c r="I7" s="133" t="s">
        <v>35</v>
      </c>
      <c r="J7" s="133" t="s">
        <v>35</v>
      </c>
      <c r="K7" s="133" t="s">
        <v>35</v>
      </c>
      <c r="L7" s="133" t="s">
        <v>35</v>
      </c>
      <c r="M7" s="133" t="s">
        <v>35</v>
      </c>
      <c r="N7" s="133"/>
    </row>
    <row r="8" spans="1:14" x14ac:dyDescent="0.25">
      <c r="A8" s="132">
        <v>4</v>
      </c>
      <c r="B8" s="133" t="s">
        <v>35</v>
      </c>
      <c r="C8" s="133" t="s">
        <v>35</v>
      </c>
      <c r="D8" s="133" t="s">
        <v>35</v>
      </c>
      <c r="E8" s="133" t="s">
        <v>35</v>
      </c>
      <c r="F8" s="133" t="s">
        <v>35</v>
      </c>
      <c r="G8" s="133" t="s">
        <v>35</v>
      </c>
      <c r="H8" s="133" t="s">
        <v>35</v>
      </c>
      <c r="I8" s="133" t="s">
        <v>35</v>
      </c>
      <c r="J8" s="133" t="s">
        <v>35</v>
      </c>
      <c r="K8" s="133" t="s">
        <v>35</v>
      </c>
      <c r="L8" s="133" t="s">
        <v>35</v>
      </c>
      <c r="M8" s="133" t="s">
        <v>35</v>
      </c>
      <c r="N8" s="133"/>
    </row>
    <row r="9" spans="1:14" x14ac:dyDescent="0.25">
      <c r="A9" s="132">
        <v>5</v>
      </c>
      <c r="B9" s="133" t="s">
        <v>35</v>
      </c>
      <c r="C9" s="133" t="s">
        <v>35</v>
      </c>
      <c r="D9" s="133" t="s">
        <v>35</v>
      </c>
      <c r="E9" s="133" t="s">
        <v>35</v>
      </c>
      <c r="F9" s="133" t="s">
        <v>35</v>
      </c>
      <c r="G9" s="133" t="s">
        <v>35</v>
      </c>
      <c r="H9" s="133" t="s">
        <v>35</v>
      </c>
      <c r="I9" s="133" t="s">
        <v>35</v>
      </c>
      <c r="J9" s="133" t="s">
        <v>35</v>
      </c>
      <c r="K9" s="133" t="s">
        <v>35</v>
      </c>
      <c r="L9" s="133" t="s">
        <v>35</v>
      </c>
      <c r="M9" s="133" t="s">
        <v>35</v>
      </c>
      <c r="N9" s="133"/>
    </row>
    <row r="10" spans="1:14" x14ac:dyDescent="0.25">
      <c r="A10" s="132">
        <v>6</v>
      </c>
      <c r="B10" s="133" t="s">
        <v>35</v>
      </c>
      <c r="C10" s="133" t="s">
        <v>35</v>
      </c>
      <c r="D10" s="133" t="s">
        <v>35</v>
      </c>
      <c r="E10" s="133" t="s">
        <v>35</v>
      </c>
      <c r="F10" s="133" t="s">
        <v>35</v>
      </c>
      <c r="G10" s="133" t="s">
        <v>35</v>
      </c>
      <c r="H10" s="133" t="s">
        <v>35</v>
      </c>
      <c r="I10" s="133" t="s">
        <v>35</v>
      </c>
      <c r="J10" s="133" t="s">
        <v>35</v>
      </c>
      <c r="K10" s="133" t="s">
        <v>35</v>
      </c>
      <c r="L10" s="133" t="s">
        <v>35</v>
      </c>
      <c r="M10" s="133" t="s">
        <v>35</v>
      </c>
      <c r="N10" s="133"/>
    </row>
    <row r="11" spans="1:14" x14ac:dyDescent="0.25">
      <c r="A11" s="132">
        <v>7</v>
      </c>
      <c r="B11" s="133" t="s">
        <v>35</v>
      </c>
      <c r="C11" s="133" t="s">
        <v>35</v>
      </c>
      <c r="D11" s="133" t="s">
        <v>35</v>
      </c>
      <c r="E11" s="133" t="s">
        <v>35</v>
      </c>
      <c r="F11" s="133" t="s">
        <v>35</v>
      </c>
      <c r="G11" s="133" t="s">
        <v>35</v>
      </c>
      <c r="H11" s="133" t="s">
        <v>35</v>
      </c>
      <c r="I11" s="133" t="s">
        <v>35</v>
      </c>
      <c r="J11" s="133" t="s">
        <v>35</v>
      </c>
      <c r="K11" s="133" t="s">
        <v>35</v>
      </c>
      <c r="L11" s="133" t="s">
        <v>35</v>
      </c>
      <c r="M11" s="133" t="s">
        <v>35</v>
      </c>
      <c r="N11" s="133"/>
    </row>
    <row r="12" spans="1:14" x14ac:dyDescent="0.25">
      <c r="A12" s="132">
        <v>8</v>
      </c>
      <c r="B12" s="133" t="s">
        <v>35</v>
      </c>
      <c r="C12" s="133" t="s">
        <v>35</v>
      </c>
      <c r="D12" s="133" t="s">
        <v>35</v>
      </c>
      <c r="E12" s="133" t="s">
        <v>35</v>
      </c>
      <c r="F12" s="133" t="s">
        <v>35</v>
      </c>
      <c r="G12" s="133" t="s">
        <v>35</v>
      </c>
      <c r="H12" s="133" t="s">
        <v>35</v>
      </c>
      <c r="I12" s="133" t="s">
        <v>35</v>
      </c>
      <c r="J12" s="133" t="s">
        <v>35</v>
      </c>
      <c r="K12" s="133" t="s">
        <v>35</v>
      </c>
      <c r="L12" s="133" t="s">
        <v>35</v>
      </c>
      <c r="M12" s="133" t="s">
        <v>35</v>
      </c>
      <c r="N12" s="133"/>
    </row>
    <row r="13" spans="1:14" x14ac:dyDescent="0.25">
      <c r="A13" s="132">
        <v>9</v>
      </c>
      <c r="B13" s="133" t="s">
        <v>35</v>
      </c>
      <c r="C13" s="133" t="s">
        <v>35</v>
      </c>
      <c r="D13" s="133" t="s">
        <v>35</v>
      </c>
      <c r="E13" s="133" t="s">
        <v>35</v>
      </c>
      <c r="F13" s="133" t="s">
        <v>35</v>
      </c>
      <c r="G13" s="133" t="s">
        <v>35</v>
      </c>
      <c r="H13" s="133" t="s">
        <v>35</v>
      </c>
      <c r="I13" s="133" t="s">
        <v>35</v>
      </c>
      <c r="J13" s="133" t="s">
        <v>35</v>
      </c>
      <c r="K13" s="133" t="s">
        <v>35</v>
      </c>
      <c r="L13" s="133" t="s">
        <v>35</v>
      </c>
      <c r="M13" s="133" t="s">
        <v>35</v>
      </c>
      <c r="N13" s="133"/>
    </row>
    <row r="14" spans="1:14" x14ac:dyDescent="0.25">
      <c r="A14" s="132">
        <v>10</v>
      </c>
      <c r="B14" s="133" t="s">
        <v>35</v>
      </c>
      <c r="C14" s="133" t="s">
        <v>35</v>
      </c>
      <c r="D14" s="133" t="s">
        <v>35</v>
      </c>
      <c r="E14" s="133" t="s">
        <v>35</v>
      </c>
      <c r="F14" s="133" t="s">
        <v>35</v>
      </c>
      <c r="G14" s="133" t="s">
        <v>35</v>
      </c>
      <c r="H14" s="133" t="s">
        <v>35</v>
      </c>
      <c r="I14" s="133" t="s">
        <v>35</v>
      </c>
      <c r="J14" s="133" t="s">
        <v>35</v>
      </c>
      <c r="K14" s="133" t="s">
        <v>35</v>
      </c>
      <c r="L14" s="133" t="s">
        <v>35</v>
      </c>
      <c r="M14" s="133" t="s">
        <v>35</v>
      </c>
      <c r="N14" s="133"/>
    </row>
    <row r="15" spans="1:14" x14ac:dyDescent="0.25">
      <c r="A15" s="132">
        <v>11</v>
      </c>
      <c r="B15" s="133" t="s">
        <v>35</v>
      </c>
      <c r="C15" s="133" t="s">
        <v>35</v>
      </c>
      <c r="D15" s="133" t="s">
        <v>35</v>
      </c>
      <c r="E15" s="133" t="s">
        <v>35</v>
      </c>
      <c r="F15" s="133" t="s">
        <v>35</v>
      </c>
      <c r="G15" s="133" t="s">
        <v>35</v>
      </c>
      <c r="H15" s="133" t="s">
        <v>35</v>
      </c>
      <c r="I15" s="133" t="s">
        <v>35</v>
      </c>
      <c r="J15" s="133" t="s">
        <v>35</v>
      </c>
      <c r="K15" s="133" t="s">
        <v>35</v>
      </c>
      <c r="L15" s="133" t="s">
        <v>35</v>
      </c>
      <c r="M15" s="133" t="s">
        <v>35</v>
      </c>
      <c r="N15" s="133"/>
    </row>
    <row r="16" spans="1:14" x14ac:dyDescent="0.25">
      <c r="A16" s="132">
        <v>12</v>
      </c>
      <c r="B16" s="133" t="s">
        <v>35</v>
      </c>
      <c r="C16" s="133" t="s">
        <v>35</v>
      </c>
      <c r="D16" s="133" t="s">
        <v>35</v>
      </c>
      <c r="E16" s="133" t="s">
        <v>35</v>
      </c>
      <c r="F16" s="133" t="s">
        <v>35</v>
      </c>
      <c r="G16" s="133" t="s">
        <v>35</v>
      </c>
      <c r="H16" s="133" t="s">
        <v>35</v>
      </c>
      <c r="I16" s="133" t="s">
        <v>35</v>
      </c>
      <c r="J16" s="133" t="s">
        <v>35</v>
      </c>
      <c r="K16" s="133" t="s">
        <v>35</v>
      </c>
      <c r="L16" s="133" t="s">
        <v>35</v>
      </c>
      <c r="M16" s="133" t="s">
        <v>35</v>
      </c>
      <c r="N16" s="133"/>
    </row>
    <row r="17" spans="1:14" x14ac:dyDescent="0.25">
      <c r="A17" s="132">
        <v>13</v>
      </c>
      <c r="B17" s="133" t="s">
        <v>35</v>
      </c>
      <c r="C17" s="133" t="s">
        <v>35</v>
      </c>
      <c r="D17" s="133" t="s">
        <v>35</v>
      </c>
      <c r="E17" s="133" t="s">
        <v>35</v>
      </c>
      <c r="F17" s="133" t="s">
        <v>35</v>
      </c>
      <c r="G17" s="133" t="s">
        <v>35</v>
      </c>
      <c r="H17" s="133" t="s">
        <v>35</v>
      </c>
      <c r="I17" s="133" t="s">
        <v>35</v>
      </c>
      <c r="J17" s="133" t="s">
        <v>35</v>
      </c>
      <c r="K17" s="133" t="s">
        <v>35</v>
      </c>
      <c r="L17" s="133" t="s">
        <v>35</v>
      </c>
      <c r="M17" s="133" t="s">
        <v>35</v>
      </c>
      <c r="N17" s="133"/>
    </row>
    <row r="18" spans="1:14" x14ac:dyDescent="0.25">
      <c r="A18" s="132">
        <v>14</v>
      </c>
      <c r="B18" s="133" t="s">
        <v>35</v>
      </c>
      <c r="C18" s="133" t="s">
        <v>35</v>
      </c>
      <c r="D18" s="133" t="s">
        <v>35</v>
      </c>
      <c r="E18" s="133" t="s">
        <v>35</v>
      </c>
      <c r="F18" s="133" t="s">
        <v>35</v>
      </c>
      <c r="G18" s="133" t="s">
        <v>35</v>
      </c>
      <c r="H18" s="133" t="s">
        <v>35</v>
      </c>
      <c r="I18" s="133" t="s">
        <v>35</v>
      </c>
      <c r="J18" s="133" t="s">
        <v>35</v>
      </c>
      <c r="K18" s="133" t="s">
        <v>35</v>
      </c>
      <c r="L18" s="133" t="s">
        <v>35</v>
      </c>
      <c r="M18" s="133" t="s">
        <v>35</v>
      </c>
      <c r="N18" s="133"/>
    </row>
    <row r="19" spans="1:14" x14ac:dyDescent="0.25">
      <c r="A19" s="132">
        <v>15</v>
      </c>
      <c r="B19" s="133" t="s">
        <v>35</v>
      </c>
      <c r="C19" s="133" t="s">
        <v>35</v>
      </c>
      <c r="D19" s="133" t="s">
        <v>35</v>
      </c>
      <c r="E19" s="133" t="s">
        <v>35</v>
      </c>
      <c r="F19" s="133" t="s">
        <v>35</v>
      </c>
      <c r="G19" s="133" t="s">
        <v>35</v>
      </c>
      <c r="H19" s="133" t="s">
        <v>35</v>
      </c>
      <c r="I19" s="133" t="s">
        <v>35</v>
      </c>
      <c r="J19" s="133" t="s">
        <v>35</v>
      </c>
      <c r="K19" s="133" t="s">
        <v>35</v>
      </c>
      <c r="L19" s="133" t="s">
        <v>35</v>
      </c>
      <c r="M19" s="133" t="s">
        <v>35</v>
      </c>
      <c r="N19" s="133"/>
    </row>
    <row r="20" spans="1:14" x14ac:dyDescent="0.25">
      <c r="A20" s="132">
        <v>16</v>
      </c>
      <c r="B20" s="133" t="s">
        <v>35</v>
      </c>
      <c r="C20" s="133" t="s">
        <v>35</v>
      </c>
      <c r="D20" s="133" t="s">
        <v>35</v>
      </c>
      <c r="E20" s="133" t="s">
        <v>35</v>
      </c>
      <c r="F20" s="133" t="s">
        <v>35</v>
      </c>
      <c r="G20" s="133" t="s">
        <v>35</v>
      </c>
      <c r="H20" s="133" t="s">
        <v>35</v>
      </c>
      <c r="I20" s="133" t="s">
        <v>35</v>
      </c>
      <c r="J20" s="133" t="s">
        <v>35</v>
      </c>
      <c r="K20" s="133" t="s">
        <v>35</v>
      </c>
      <c r="L20" s="133" t="s">
        <v>35</v>
      </c>
      <c r="M20" s="133" t="s">
        <v>35</v>
      </c>
      <c r="N20" s="133"/>
    </row>
    <row r="21" spans="1:14" x14ac:dyDescent="0.25">
      <c r="A21" s="132">
        <v>17</v>
      </c>
      <c r="B21" s="133" t="s">
        <v>35</v>
      </c>
      <c r="C21" s="133" t="s">
        <v>35</v>
      </c>
      <c r="D21" s="133" t="s">
        <v>35</v>
      </c>
      <c r="E21" s="133" t="s">
        <v>35</v>
      </c>
      <c r="F21" s="133" t="s">
        <v>35</v>
      </c>
      <c r="G21" s="133" t="s">
        <v>35</v>
      </c>
      <c r="H21" s="133" t="s">
        <v>35</v>
      </c>
      <c r="I21" s="133" t="s">
        <v>35</v>
      </c>
      <c r="J21" s="133" t="s">
        <v>35</v>
      </c>
      <c r="K21" s="133" t="s">
        <v>35</v>
      </c>
      <c r="L21" s="133" t="s">
        <v>35</v>
      </c>
      <c r="M21" s="133" t="s">
        <v>35</v>
      </c>
      <c r="N21" s="133"/>
    </row>
    <row r="22" spans="1:14" x14ac:dyDescent="0.25">
      <c r="A22" s="132">
        <v>18</v>
      </c>
      <c r="B22" s="133" t="s">
        <v>35</v>
      </c>
      <c r="C22" s="133" t="s">
        <v>35</v>
      </c>
      <c r="D22" s="133" t="s">
        <v>35</v>
      </c>
      <c r="E22" s="133" t="s">
        <v>35</v>
      </c>
      <c r="F22" s="133" t="s">
        <v>35</v>
      </c>
      <c r="G22" s="133" t="s">
        <v>35</v>
      </c>
      <c r="H22" s="133" t="s">
        <v>35</v>
      </c>
      <c r="I22" s="133" t="s">
        <v>35</v>
      </c>
      <c r="J22" s="133" t="s">
        <v>35</v>
      </c>
      <c r="K22" s="133" t="s">
        <v>35</v>
      </c>
      <c r="L22" s="133" t="s">
        <v>35</v>
      </c>
      <c r="M22" s="133" t="s">
        <v>35</v>
      </c>
      <c r="N22" s="133"/>
    </row>
    <row r="23" spans="1:14" x14ac:dyDescent="0.25">
      <c r="A23" s="132">
        <v>19</v>
      </c>
      <c r="B23" s="133" t="s">
        <v>35</v>
      </c>
      <c r="C23" s="133" t="s">
        <v>35</v>
      </c>
      <c r="D23" s="133" t="s">
        <v>35</v>
      </c>
      <c r="E23" s="133" t="s">
        <v>35</v>
      </c>
      <c r="F23" s="133" t="s">
        <v>35</v>
      </c>
      <c r="G23" s="133" t="s">
        <v>35</v>
      </c>
      <c r="H23" s="133" t="s">
        <v>35</v>
      </c>
      <c r="I23" s="133" t="s">
        <v>35</v>
      </c>
      <c r="J23" s="133" t="s">
        <v>35</v>
      </c>
      <c r="K23" s="133" t="s">
        <v>35</v>
      </c>
      <c r="L23" s="133" t="s">
        <v>35</v>
      </c>
      <c r="M23" s="133" t="s">
        <v>35</v>
      </c>
      <c r="N23" s="133"/>
    </row>
    <row r="24" spans="1:14" x14ac:dyDescent="0.25">
      <c r="A24" s="132">
        <v>20</v>
      </c>
      <c r="B24" s="133" t="s">
        <v>35</v>
      </c>
      <c r="C24" s="133" t="s">
        <v>35</v>
      </c>
      <c r="D24" s="133" t="s">
        <v>35</v>
      </c>
      <c r="E24" s="133" t="s">
        <v>35</v>
      </c>
      <c r="F24" s="133" t="s">
        <v>35</v>
      </c>
      <c r="G24" s="133" t="s">
        <v>35</v>
      </c>
      <c r="H24" s="133" t="s">
        <v>35</v>
      </c>
      <c r="I24" s="133" t="s">
        <v>35</v>
      </c>
      <c r="J24" s="133" t="s">
        <v>35</v>
      </c>
      <c r="K24" s="133" t="s">
        <v>35</v>
      </c>
      <c r="L24" s="133" t="s">
        <v>35</v>
      </c>
      <c r="M24" s="133" t="s">
        <v>35</v>
      </c>
      <c r="N24" s="133"/>
    </row>
    <row r="25" spans="1:14" x14ac:dyDescent="0.25">
      <c r="A25" s="132">
        <v>21</v>
      </c>
      <c r="B25" s="133" t="s">
        <v>35</v>
      </c>
      <c r="C25" s="133" t="s">
        <v>35</v>
      </c>
      <c r="D25" s="133" t="s">
        <v>35</v>
      </c>
      <c r="E25" s="133" t="s">
        <v>35</v>
      </c>
      <c r="F25" s="133" t="s">
        <v>35</v>
      </c>
      <c r="G25" s="133" t="s">
        <v>35</v>
      </c>
      <c r="H25" s="133" t="s">
        <v>35</v>
      </c>
      <c r="I25" s="133" t="s">
        <v>35</v>
      </c>
      <c r="J25" s="133" t="s">
        <v>35</v>
      </c>
      <c r="K25" s="133" t="s">
        <v>35</v>
      </c>
      <c r="L25" s="133" t="s">
        <v>35</v>
      </c>
      <c r="M25" s="133" t="s">
        <v>35</v>
      </c>
      <c r="N25" s="133"/>
    </row>
    <row r="26" spans="1:14" x14ac:dyDescent="0.25">
      <c r="A26" s="132">
        <v>22</v>
      </c>
      <c r="B26" s="133" t="s">
        <v>35</v>
      </c>
      <c r="C26" s="133" t="s">
        <v>35</v>
      </c>
      <c r="D26" s="133" t="s">
        <v>35</v>
      </c>
      <c r="E26" s="133" t="s">
        <v>35</v>
      </c>
      <c r="F26" s="133" t="s">
        <v>35</v>
      </c>
      <c r="G26" s="133" t="s">
        <v>35</v>
      </c>
      <c r="H26" s="133" t="s">
        <v>35</v>
      </c>
      <c r="I26" s="133" t="s">
        <v>35</v>
      </c>
      <c r="J26" s="133" t="s">
        <v>35</v>
      </c>
      <c r="K26" s="133" t="s">
        <v>35</v>
      </c>
      <c r="L26" s="133" t="s">
        <v>35</v>
      </c>
      <c r="M26" s="133" t="s">
        <v>35</v>
      </c>
      <c r="N26" s="133"/>
    </row>
    <row r="27" spans="1:14" x14ac:dyDescent="0.25">
      <c r="A27" s="132">
        <v>23</v>
      </c>
      <c r="B27" s="133" t="s">
        <v>35</v>
      </c>
      <c r="C27" s="133" t="s">
        <v>35</v>
      </c>
      <c r="D27" s="133" t="s">
        <v>35</v>
      </c>
      <c r="E27" s="133" t="s">
        <v>35</v>
      </c>
      <c r="F27" s="133" t="s">
        <v>35</v>
      </c>
      <c r="G27" s="133" t="s">
        <v>35</v>
      </c>
      <c r="H27" s="133" t="s">
        <v>35</v>
      </c>
      <c r="I27" s="133" t="s">
        <v>35</v>
      </c>
      <c r="J27" s="133" t="s">
        <v>35</v>
      </c>
      <c r="K27" s="133" t="s">
        <v>35</v>
      </c>
      <c r="L27" s="133" t="s">
        <v>35</v>
      </c>
      <c r="M27" s="133" t="s">
        <v>35</v>
      </c>
      <c r="N27" s="133"/>
    </row>
    <row r="28" spans="1:14" x14ac:dyDescent="0.25">
      <c r="A28" s="132">
        <v>24</v>
      </c>
      <c r="B28" s="133" t="s">
        <v>35</v>
      </c>
      <c r="C28" s="133" t="s">
        <v>35</v>
      </c>
      <c r="D28" s="133" t="s">
        <v>35</v>
      </c>
      <c r="E28" s="133" t="s">
        <v>35</v>
      </c>
      <c r="F28" s="133" t="s">
        <v>35</v>
      </c>
      <c r="G28" s="133" t="s">
        <v>35</v>
      </c>
      <c r="H28" s="133" t="s">
        <v>35</v>
      </c>
      <c r="I28" s="133" t="s">
        <v>35</v>
      </c>
      <c r="J28" s="133" t="s">
        <v>35</v>
      </c>
      <c r="K28" s="133" t="s">
        <v>35</v>
      </c>
      <c r="L28" s="133" t="s">
        <v>35</v>
      </c>
      <c r="M28" s="133" t="s">
        <v>35</v>
      </c>
      <c r="N28" s="133"/>
    </row>
    <row r="29" spans="1:14" x14ac:dyDescent="0.25">
      <c r="A29" s="132">
        <v>25</v>
      </c>
      <c r="B29" s="133" t="s">
        <v>35</v>
      </c>
      <c r="C29" s="133" t="s">
        <v>35</v>
      </c>
      <c r="D29" s="133" t="s">
        <v>35</v>
      </c>
      <c r="E29" s="133" t="s">
        <v>35</v>
      </c>
      <c r="F29" s="133" t="s">
        <v>35</v>
      </c>
      <c r="G29" s="133" t="s">
        <v>35</v>
      </c>
      <c r="H29" s="133" t="s">
        <v>35</v>
      </c>
      <c r="I29" s="133" t="s">
        <v>35</v>
      </c>
      <c r="J29" s="133" t="s">
        <v>35</v>
      </c>
      <c r="K29" s="133" t="s">
        <v>35</v>
      </c>
      <c r="L29" s="133" t="s">
        <v>35</v>
      </c>
      <c r="M29" s="133" t="s">
        <v>35</v>
      </c>
      <c r="N29" s="133"/>
    </row>
    <row r="30" spans="1:14" x14ac:dyDescent="0.25">
      <c r="A30" s="132">
        <v>26</v>
      </c>
      <c r="B30" s="133" t="s">
        <v>35</v>
      </c>
      <c r="C30" s="133" t="s">
        <v>35</v>
      </c>
      <c r="D30" s="133" t="s">
        <v>35</v>
      </c>
      <c r="E30" s="133" t="s">
        <v>35</v>
      </c>
      <c r="F30" s="133" t="s">
        <v>35</v>
      </c>
      <c r="G30" s="133" t="s">
        <v>35</v>
      </c>
      <c r="H30" s="133" t="s">
        <v>35</v>
      </c>
      <c r="I30" s="133" t="s">
        <v>35</v>
      </c>
      <c r="J30" s="133" t="s">
        <v>35</v>
      </c>
      <c r="K30" s="133" t="s">
        <v>35</v>
      </c>
      <c r="L30" s="133" t="s">
        <v>35</v>
      </c>
      <c r="M30" s="133" t="s">
        <v>35</v>
      </c>
      <c r="N30" s="133"/>
    </row>
    <row r="31" spans="1:14" x14ac:dyDescent="0.25">
      <c r="A31" s="132">
        <v>27</v>
      </c>
      <c r="B31" s="133" t="s">
        <v>35</v>
      </c>
      <c r="C31" s="133" t="s">
        <v>35</v>
      </c>
      <c r="D31" s="133" t="s">
        <v>35</v>
      </c>
      <c r="E31" s="133" t="s">
        <v>35</v>
      </c>
      <c r="F31" s="133" t="s">
        <v>35</v>
      </c>
      <c r="G31" s="133" t="s">
        <v>35</v>
      </c>
      <c r="H31" s="133" t="s">
        <v>35</v>
      </c>
      <c r="I31" s="133" t="s">
        <v>35</v>
      </c>
      <c r="J31" s="133" t="s">
        <v>35</v>
      </c>
      <c r="K31" s="133" t="s">
        <v>35</v>
      </c>
      <c r="L31" s="133" t="s">
        <v>35</v>
      </c>
      <c r="M31" s="133" t="s">
        <v>35</v>
      </c>
      <c r="N31" s="133"/>
    </row>
    <row r="32" spans="1:14" x14ac:dyDescent="0.25">
      <c r="A32" s="132">
        <v>28</v>
      </c>
      <c r="B32" s="133" t="s">
        <v>35</v>
      </c>
      <c r="C32" s="133" t="s">
        <v>35</v>
      </c>
      <c r="D32" s="133" t="s">
        <v>35</v>
      </c>
      <c r="E32" s="133" t="s">
        <v>35</v>
      </c>
      <c r="F32" s="133" t="s">
        <v>35</v>
      </c>
      <c r="G32" s="133" t="s">
        <v>35</v>
      </c>
      <c r="H32" s="133" t="s">
        <v>35</v>
      </c>
      <c r="I32" s="133" t="s">
        <v>35</v>
      </c>
      <c r="J32" s="133" t="s">
        <v>35</v>
      </c>
      <c r="K32" s="133" t="s">
        <v>35</v>
      </c>
      <c r="L32" s="133" t="s">
        <v>35</v>
      </c>
      <c r="M32" s="133" t="s">
        <v>35</v>
      </c>
      <c r="N32" s="133"/>
    </row>
    <row r="33" spans="1:14" x14ac:dyDescent="0.25">
      <c r="A33" s="132">
        <v>29</v>
      </c>
      <c r="B33" s="133" t="s">
        <v>35</v>
      </c>
      <c r="C33" s="133" t="s">
        <v>35</v>
      </c>
      <c r="D33" s="133" t="s">
        <v>35</v>
      </c>
      <c r="E33" s="133" t="s">
        <v>35</v>
      </c>
      <c r="F33" s="133" t="s">
        <v>35</v>
      </c>
      <c r="G33" s="133" t="s">
        <v>35</v>
      </c>
      <c r="H33" s="133" t="s">
        <v>35</v>
      </c>
      <c r="I33" s="133" t="s">
        <v>35</v>
      </c>
      <c r="J33" s="133" t="s">
        <v>35</v>
      </c>
      <c r="K33" s="133" t="s">
        <v>35</v>
      </c>
      <c r="L33" s="133" t="s">
        <v>35</v>
      </c>
      <c r="M33" s="133" t="s">
        <v>35</v>
      </c>
      <c r="N33" s="133"/>
    </row>
    <row r="34" spans="1:14" x14ac:dyDescent="0.25">
      <c r="A34" s="132">
        <v>30</v>
      </c>
      <c r="B34" s="133" t="s">
        <v>35</v>
      </c>
      <c r="C34" s="133" t="s">
        <v>35</v>
      </c>
      <c r="D34" s="133" t="s">
        <v>35</v>
      </c>
      <c r="E34" s="133" t="s">
        <v>35</v>
      </c>
      <c r="F34" s="133" t="s">
        <v>35</v>
      </c>
      <c r="G34" s="133" t="s">
        <v>35</v>
      </c>
      <c r="H34" s="133" t="s">
        <v>35</v>
      </c>
      <c r="I34" s="133" t="s">
        <v>35</v>
      </c>
      <c r="J34" s="133" t="s">
        <v>35</v>
      </c>
      <c r="K34" s="133" t="s">
        <v>35</v>
      </c>
      <c r="L34" s="133" t="s">
        <v>35</v>
      </c>
      <c r="M34" s="133" t="s">
        <v>35</v>
      </c>
      <c r="N34" s="133"/>
    </row>
    <row r="35" spans="1:14" x14ac:dyDescent="0.25">
      <c r="A35" s="132">
        <v>31</v>
      </c>
      <c r="B35" s="133" t="s">
        <v>35</v>
      </c>
      <c r="C35" s="133" t="s">
        <v>35</v>
      </c>
      <c r="D35" s="133" t="s">
        <v>35</v>
      </c>
      <c r="E35" s="133" t="s">
        <v>35</v>
      </c>
      <c r="F35" s="133" t="s">
        <v>35</v>
      </c>
      <c r="G35" s="133" t="s">
        <v>35</v>
      </c>
      <c r="H35" s="133" t="s">
        <v>35</v>
      </c>
      <c r="I35" s="133" t="s">
        <v>35</v>
      </c>
      <c r="J35" s="133" t="s">
        <v>35</v>
      </c>
      <c r="K35" s="133" t="s">
        <v>35</v>
      </c>
      <c r="L35" s="133" t="s">
        <v>35</v>
      </c>
      <c r="M35" s="133" t="s">
        <v>35</v>
      </c>
      <c r="N35" s="133"/>
    </row>
    <row r="36" spans="1:14" x14ac:dyDescent="0.25">
      <c r="A36" s="132">
        <v>32</v>
      </c>
      <c r="B36" s="133" t="s">
        <v>35</v>
      </c>
      <c r="C36" s="133" t="s">
        <v>35</v>
      </c>
      <c r="D36" s="133" t="s">
        <v>35</v>
      </c>
      <c r="E36" s="133" t="s">
        <v>35</v>
      </c>
      <c r="F36" s="133" t="s">
        <v>35</v>
      </c>
      <c r="G36" s="133" t="s">
        <v>35</v>
      </c>
      <c r="H36" s="133" t="s">
        <v>35</v>
      </c>
      <c r="I36" s="133" t="s">
        <v>35</v>
      </c>
      <c r="J36" s="133" t="s">
        <v>35</v>
      </c>
      <c r="K36" s="133" t="s">
        <v>35</v>
      </c>
      <c r="L36" s="133" t="s">
        <v>35</v>
      </c>
      <c r="M36" s="133" t="s">
        <v>35</v>
      </c>
      <c r="N36" s="133"/>
    </row>
    <row r="37" spans="1:14" x14ac:dyDescent="0.25">
      <c r="A37" s="132">
        <v>33</v>
      </c>
      <c r="B37" s="133" t="s">
        <v>35</v>
      </c>
      <c r="C37" s="133" t="s">
        <v>35</v>
      </c>
      <c r="D37" s="133" t="s">
        <v>35</v>
      </c>
      <c r="E37" s="133" t="s">
        <v>35</v>
      </c>
      <c r="F37" s="133" t="s">
        <v>35</v>
      </c>
      <c r="G37" s="133" t="s">
        <v>35</v>
      </c>
      <c r="H37" s="133" t="s">
        <v>35</v>
      </c>
      <c r="I37" s="133" t="s">
        <v>35</v>
      </c>
      <c r="J37" s="133" t="s">
        <v>35</v>
      </c>
      <c r="K37" s="133" t="s">
        <v>35</v>
      </c>
      <c r="L37" s="133" t="s">
        <v>35</v>
      </c>
      <c r="M37" s="133" t="s">
        <v>35</v>
      </c>
      <c r="N37" s="133"/>
    </row>
    <row r="38" spans="1:14" x14ac:dyDescent="0.25">
      <c r="A38" s="132">
        <v>34</v>
      </c>
      <c r="B38" s="133" t="s">
        <v>35</v>
      </c>
      <c r="C38" s="133" t="s">
        <v>35</v>
      </c>
      <c r="D38" s="133" t="s">
        <v>35</v>
      </c>
      <c r="E38" s="133" t="s">
        <v>35</v>
      </c>
      <c r="F38" s="133" t="s">
        <v>35</v>
      </c>
      <c r="G38" s="133" t="s">
        <v>35</v>
      </c>
      <c r="H38" s="133" t="s">
        <v>35</v>
      </c>
      <c r="I38" s="133" t="s">
        <v>35</v>
      </c>
      <c r="J38" s="133" t="s">
        <v>35</v>
      </c>
      <c r="K38" s="133" t="s">
        <v>35</v>
      </c>
      <c r="L38" s="133" t="s">
        <v>35</v>
      </c>
      <c r="M38" s="133" t="s">
        <v>35</v>
      </c>
      <c r="N38" s="133"/>
    </row>
    <row r="39" spans="1:14" x14ac:dyDescent="0.25">
      <c r="A39" s="132">
        <v>35</v>
      </c>
      <c r="B39" s="133" t="s">
        <v>35</v>
      </c>
      <c r="C39" s="133" t="s">
        <v>35</v>
      </c>
      <c r="D39" s="133" t="s">
        <v>35</v>
      </c>
      <c r="E39" s="133" t="s">
        <v>35</v>
      </c>
      <c r="F39" s="133" t="s">
        <v>35</v>
      </c>
      <c r="G39" s="133" t="s">
        <v>35</v>
      </c>
      <c r="H39" s="133" t="s">
        <v>35</v>
      </c>
      <c r="I39" s="133" t="s">
        <v>35</v>
      </c>
      <c r="J39" s="133" t="s">
        <v>35</v>
      </c>
      <c r="K39" s="133" t="s">
        <v>35</v>
      </c>
      <c r="L39" s="133" t="s">
        <v>35</v>
      </c>
      <c r="M39" s="133" t="s">
        <v>35</v>
      </c>
      <c r="N39" s="133"/>
    </row>
    <row r="40" spans="1:14" x14ac:dyDescent="0.25">
      <c r="A40" s="132">
        <v>36</v>
      </c>
      <c r="B40" s="133" t="s">
        <v>35</v>
      </c>
      <c r="C40" s="133" t="s">
        <v>35</v>
      </c>
      <c r="D40" s="133" t="s">
        <v>35</v>
      </c>
      <c r="E40" s="133" t="s">
        <v>35</v>
      </c>
      <c r="F40" s="133" t="s">
        <v>35</v>
      </c>
      <c r="G40" s="133" t="s">
        <v>35</v>
      </c>
      <c r="H40" s="133" t="s">
        <v>35</v>
      </c>
      <c r="I40" s="133" t="s">
        <v>35</v>
      </c>
      <c r="J40" s="133" t="s">
        <v>35</v>
      </c>
      <c r="K40" s="133" t="s">
        <v>35</v>
      </c>
      <c r="L40" s="133" t="s">
        <v>35</v>
      </c>
      <c r="M40" s="133" t="s">
        <v>35</v>
      </c>
      <c r="N40" s="133"/>
    </row>
    <row r="41" spans="1:14" x14ac:dyDescent="0.25">
      <c r="A41" s="132">
        <v>37</v>
      </c>
      <c r="B41" s="133" t="s">
        <v>35</v>
      </c>
      <c r="C41" s="133" t="s">
        <v>35</v>
      </c>
      <c r="D41" s="133" t="s">
        <v>35</v>
      </c>
      <c r="E41" s="133" t="s">
        <v>35</v>
      </c>
      <c r="F41" s="133" t="s">
        <v>35</v>
      </c>
      <c r="G41" s="133" t="s">
        <v>35</v>
      </c>
      <c r="H41" s="133" t="s">
        <v>35</v>
      </c>
      <c r="I41" s="133" t="s">
        <v>35</v>
      </c>
      <c r="J41" s="133" t="s">
        <v>35</v>
      </c>
      <c r="K41" s="133" t="s">
        <v>35</v>
      </c>
      <c r="L41" s="133" t="s">
        <v>35</v>
      </c>
      <c r="M41" s="133" t="s">
        <v>35</v>
      </c>
      <c r="N41" s="133"/>
    </row>
    <row r="42" spans="1:14" x14ac:dyDescent="0.25">
      <c r="A42" s="132">
        <v>38</v>
      </c>
      <c r="B42" s="133" t="s">
        <v>35</v>
      </c>
      <c r="C42" s="133" t="s">
        <v>35</v>
      </c>
      <c r="D42" s="133" t="s">
        <v>35</v>
      </c>
      <c r="E42" s="133" t="s">
        <v>35</v>
      </c>
      <c r="F42" s="133" t="s">
        <v>35</v>
      </c>
      <c r="G42" s="133" t="s">
        <v>35</v>
      </c>
      <c r="H42" s="133" t="s">
        <v>35</v>
      </c>
      <c r="I42" s="133" t="s">
        <v>35</v>
      </c>
      <c r="J42" s="133" t="s">
        <v>35</v>
      </c>
      <c r="K42" s="133" t="s">
        <v>35</v>
      </c>
      <c r="L42" s="133" t="s">
        <v>35</v>
      </c>
      <c r="M42" s="133" t="s">
        <v>35</v>
      </c>
      <c r="N42" s="133"/>
    </row>
    <row r="43" spans="1:14" x14ac:dyDescent="0.25">
      <c r="A43" s="132">
        <v>39</v>
      </c>
      <c r="B43" s="133" t="s">
        <v>35</v>
      </c>
      <c r="C43" s="133" t="s">
        <v>35</v>
      </c>
      <c r="D43" s="133" t="s">
        <v>35</v>
      </c>
      <c r="E43" s="133" t="s">
        <v>35</v>
      </c>
      <c r="F43" s="133" t="s">
        <v>35</v>
      </c>
      <c r="G43" s="133" t="s">
        <v>35</v>
      </c>
      <c r="H43" s="133" t="s">
        <v>35</v>
      </c>
      <c r="I43" s="133" t="s">
        <v>35</v>
      </c>
      <c r="J43" s="133" t="s">
        <v>35</v>
      </c>
      <c r="K43" s="133" t="s">
        <v>35</v>
      </c>
      <c r="L43" s="133" t="s">
        <v>35</v>
      </c>
      <c r="M43" s="133" t="s">
        <v>35</v>
      </c>
      <c r="N43" s="133"/>
    </row>
    <row r="44" spans="1:14" x14ac:dyDescent="0.25">
      <c r="A44" s="132">
        <v>40</v>
      </c>
      <c r="B44" s="133" t="s">
        <v>35</v>
      </c>
      <c r="C44" s="133" t="s">
        <v>35</v>
      </c>
      <c r="D44" s="133" t="s">
        <v>35</v>
      </c>
      <c r="E44" s="133" t="s">
        <v>35</v>
      </c>
      <c r="F44" s="133" t="s">
        <v>35</v>
      </c>
      <c r="G44" s="133" t="s">
        <v>35</v>
      </c>
      <c r="H44" s="133" t="s">
        <v>35</v>
      </c>
      <c r="I44" s="133" t="s">
        <v>35</v>
      </c>
      <c r="J44" s="133" t="s">
        <v>35</v>
      </c>
      <c r="K44" s="133" t="s">
        <v>35</v>
      </c>
      <c r="L44" s="133" t="s">
        <v>35</v>
      </c>
      <c r="M44" s="133" t="s">
        <v>35</v>
      </c>
      <c r="N44" s="133"/>
    </row>
    <row r="45" spans="1:14" x14ac:dyDescent="0.25">
      <c r="A45" s="132">
        <v>41</v>
      </c>
      <c r="B45" s="133" t="s">
        <v>35</v>
      </c>
      <c r="C45" s="133" t="s">
        <v>35</v>
      </c>
      <c r="D45" s="133" t="s">
        <v>35</v>
      </c>
      <c r="E45" s="133" t="s">
        <v>35</v>
      </c>
      <c r="F45" s="133" t="s">
        <v>35</v>
      </c>
      <c r="G45" s="133" t="s">
        <v>35</v>
      </c>
      <c r="H45" s="133" t="s">
        <v>35</v>
      </c>
      <c r="I45" s="133" t="s">
        <v>35</v>
      </c>
      <c r="J45" s="133" t="s">
        <v>35</v>
      </c>
      <c r="K45" s="133" t="s">
        <v>35</v>
      </c>
      <c r="L45" s="133" t="s">
        <v>35</v>
      </c>
      <c r="M45" s="133" t="s">
        <v>35</v>
      </c>
      <c r="N45" s="133"/>
    </row>
    <row r="46" spans="1:14" x14ac:dyDescent="0.25">
      <c r="A46" s="132">
        <v>42</v>
      </c>
      <c r="B46" s="133" t="s">
        <v>35</v>
      </c>
      <c r="C46" s="133" t="s">
        <v>35</v>
      </c>
      <c r="D46" s="133" t="s">
        <v>35</v>
      </c>
      <c r="E46" s="133" t="s">
        <v>35</v>
      </c>
      <c r="F46" s="133" t="s">
        <v>35</v>
      </c>
      <c r="G46" s="133" t="s">
        <v>35</v>
      </c>
      <c r="H46" s="133" t="s">
        <v>35</v>
      </c>
      <c r="I46" s="133" t="s">
        <v>35</v>
      </c>
      <c r="J46" s="133" t="s">
        <v>35</v>
      </c>
      <c r="K46" s="133" t="s">
        <v>35</v>
      </c>
      <c r="L46" s="133" t="s">
        <v>35</v>
      </c>
      <c r="M46" s="133" t="s">
        <v>35</v>
      </c>
      <c r="N46" s="133"/>
    </row>
    <row r="47" spans="1:14" x14ac:dyDescent="0.25">
      <c r="A47" s="132">
        <v>43</v>
      </c>
      <c r="B47" s="133" t="s">
        <v>35</v>
      </c>
      <c r="C47" s="133" t="s">
        <v>35</v>
      </c>
      <c r="D47" s="133" t="s">
        <v>35</v>
      </c>
      <c r="E47" s="133" t="s">
        <v>35</v>
      </c>
      <c r="F47" s="133" t="s">
        <v>35</v>
      </c>
      <c r="G47" s="133" t="s">
        <v>35</v>
      </c>
      <c r="H47" s="133" t="s">
        <v>35</v>
      </c>
      <c r="I47" s="133" t="s">
        <v>35</v>
      </c>
      <c r="J47" s="133" t="s">
        <v>35</v>
      </c>
      <c r="K47" s="133" t="s">
        <v>35</v>
      </c>
      <c r="L47" s="133" t="s">
        <v>35</v>
      </c>
      <c r="M47" s="133" t="s">
        <v>35</v>
      </c>
      <c r="N47" s="133"/>
    </row>
    <row r="48" spans="1:14" x14ac:dyDescent="0.25">
      <c r="A48" s="132">
        <v>44</v>
      </c>
      <c r="B48" s="133" t="s">
        <v>35</v>
      </c>
      <c r="C48" s="133" t="s">
        <v>35</v>
      </c>
      <c r="D48" s="133" t="s">
        <v>35</v>
      </c>
      <c r="E48" s="133" t="s">
        <v>35</v>
      </c>
      <c r="F48" s="133" t="s">
        <v>35</v>
      </c>
      <c r="G48" s="133" t="s">
        <v>35</v>
      </c>
      <c r="H48" s="133" t="s">
        <v>35</v>
      </c>
      <c r="I48" s="133" t="s">
        <v>35</v>
      </c>
      <c r="J48" s="133" t="s">
        <v>35</v>
      </c>
      <c r="K48" s="133" t="s">
        <v>35</v>
      </c>
      <c r="L48" s="133" t="s">
        <v>35</v>
      </c>
      <c r="M48" s="133" t="s">
        <v>35</v>
      </c>
      <c r="N48" s="133"/>
    </row>
    <row r="49" spans="1:14" x14ac:dyDescent="0.25">
      <c r="A49" s="132">
        <v>45</v>
      </c>
      <c r="B49" s="133" t="s">
        <v>35</v>
      </c>
      <c r="C49" s="133" t="s">
        <v>35</v>
      </c>
      <c r="D49" s="133" t="s">
        <v>35</v>
      </c>
      <c r="E49" s="133" t="s">
        <v>35</v>
      </c>
      <c r="F49" s="133" t="s">
        <v>35</v>
      </c>
      <c r="G49" s="133" t="s">
        <v>35</v>
      </c>
      <c r="H49" s="133" t="s">
        <v>35</v>
      </c>
      <c r="I49" s="133" t="s">
        <v>35</v>
      </c>
      <c r="J49" s="133" t="s">
        <v>35</v>
      </c>
      <c r="K49" s="133" t="s">
        <v>35</v>
      </c>
      <c r="L49" s="133" t="s">
        <v>35</v>
      </c>
      <c r="M49" s="133" t="s">
        <v>35</v>
      </c>
      <c r="N49" s="133"/>
    </row>
    <row r="50" spans="1:14" x14ac:dyDescent="0.25">
      <c r="A50" s="132">
        <v>46</v>
      </c>
      <c r="B50" s="133" t="s">
        <v>35</v>
      </c>
      <c r="C50" s="133" t="s">
        <v>35</v>
      </c>
      <c r="D50" s="133" t="s">
        <v>35</v>
      </c>
      <c r="E50" s="133" t="s">
        <v>35</v>
      </c>
      <c r="F50" s="133" t="s">
        <v>35</v>
      </c>
      <c r="G50" s="133" t="s">
        <v>35</v>
      </c>
      <c r="H50" s="133" t="s">
        <v>35</v>
      </c>
      <c r="I50" s="133" t="s">
        <v>35</v>
      </c>
      <c r="J50" s="133" t="s">
        <v>35</v>
      </c>
      <c r="K50" s="133" t="s">
        <v>35</v>
      </c>
      <c r="L50" s="133" t="s">
        <v>35</v>
      </c>
      <c r="M50" s="133" t="s">
        <v>35</v>
      </c>
      <c r="N50" s="133"/>
    </row>
    <row r="51" spans="1:14" x14ac:dyDescent="0.25">
      <c r="A51" s="132">
        <v>47</v>
      </c>
      <c r="B51" s="133" t="s">
        <v>35</v>
      </c>
      <c r="C51" s="133" t="s">
        <v>35</v>
      </c>
      <c r="D51" s="133" t="s">
        <v>35</v>
      </c>
      <c r="E51" s="133" t="s">
        <v>35</v>
      </c>
      <c r="F51" s="133" t="s">
        <v>35</v>
      </c>
      <c r="G51" s="133" t="s">
        <v>35</v>
      </c>
      <c r="H51" s="133" t="s">
        <v>35</v>
      </c>
      <c r="I51" s="133" t="s">
        <v>35</v>
      </c>
      <c r="J51" s="133" t="s">
        <v>35</v>
      </c>
      <c r="K51" s="133" t="s">
        <v>35</v>
      </c>
      <c r="L51" s="133" t="s">
        <v>35</v>
      </c>
      <c r="M51" s="133" t="s">
        <v>35</v>
      </c>
      <c r="N51" s="133"/>
    </row>
    <row r="52" spans="1:14" x14ac:dyDescent="0.25">
      <c r="A52" s="132">
        <v>48</v>
      </c>
      <c r="B52" s="133" t="s">
        <v>35</v>
      </c>
      <c r="C52" s="133" t="s">
        <v>35</v>
      </c>
      <c r="D52" s="133" t="s">
        <v>35</v>
      </c>
      <c r="E52" s="133" t="s">
        <v>35</v>
      </c>
      <c r="F52" s="133" t="s">
        <v>35</v>
      </c>
      <c r="G52" s="133" t="s">
        <v>35</v>
      </c>
      <c r="H52" s="133" t="s">
        <v>35</v>
      </c>
      <c r="I52" s="133" t="s">
        <v>35</v>
      </c>
      <c r="J52" s="133" t="s">
        <v>35</v>
      </c>
      <c r="K52" s="133" t="s">
        <v>35</v>
      </c>
      <c r="L52" s="133" t="s">
        <v>35</v>
      </c>
      <c r="M52" s="133" t="s">
        <v>35</v>
      </c>
      <c r="N52" s="133"/>
    </row>
    <row r="53" spans="1:14" x14ac:dyDescent="0.25">
      <c r="A53" s="132">
        <v>49</v>
      </c>
      <c r="B53" s="133" t="s">
        <v>35</v>
      </c>
      <c r="C53" s="133" t="s">
        <v>35</v>
      </c>
      <c r="D53" s="133" t="s">
        <v>35</v>
      </c>
      <c r="E53" s="133" t="s">
        <v>35</v>
      </c>
      <c r="F53" s="133" t="s">
        <v>35</v>
      </c>
      <c r="G53" s="133" t="s">
        <v>35</v>
      </c>
      <c r="H53" s="133" t="s">
        <v>35</v>
      </c>
      <c r="I53" s="133" t="s">
        <v>35</v>
      </c>
      <c r="J53" s="133" t="s">
        <v>35</v>
      </c>
      <c r="K53" s="133" t="s">
        <v>35</v>
      </c>
      <c r="L53" s="133" t="s">
        <v>35</v>
      </c>
      <c r="M53" s="133" t="s">
        <v>35</v>
      </c>
      <c r="N53" s="133"/>
    </row>
    <row r="54" spans="1:14" x14ac:dyDescent="0.25">
      <c r="A54" s="132">
        <v>50</v>
      </c>
      <c r="B54" s="133" t="s">
        <v>35</v>
      </c>
      <c r="C54" s="133" t="s">
        <v>35</v>
      </c>
      <c r="D54" s="133" t="s">
        <v>35</v>
      </c>
      <c r="E54" s="133" t="s">
        <v>35</v>
      </c>
      <c r="F54" s="133" t="s">
        <v>35</v>
      </c>
      <c r="G54" s="133" t="s">
        <v>35</v>
      </c>
      <c r="H54" s="133" t="s">
        <v>35</v>
      </c>
      <c r="I54" s="133" t="s">
        <v>35</v>
      </c>
      <c r="J54" s="133" t="s">
        <v>35</v>
      </c>
      <c r="K54" s="133" t="s">
        <v>35</v>
      </c>
      <c r="L54" s="133" t="s">
        <v>35</v>
      </c>
      <c r="M54" s="133" t="s">
        <v>35</v>
      </c>
      <c r="N54" s="133"/>
    </row>
    <row r="55" spans="1:14" x14ac:dyDescent="0.25">
      <c r="A55" s="132">
        <v>51</v>
      </c>
      <c r="B55" s="133" t="s">
        <v>35</v>
      </c>
      <c r="C55" s="133" t="s">
        <v>35</v>
      </c>
      <c r="D55" s="133" t="s">
        <v>35</v>
      </c>
      <c r="E55" s="133" t="s">
        <v>35</v>
      </c>
      <c r="F55" s="133" t="s">
        <v>35</v>
      </c>
      <c r="G55" s="133" t="s">
        <v>35</v>
      </c>
      <c r="H55" s="133" t="s">
        <v>35</v>
      </c>
      <c r="I55" s="133" t="s">
        <v>35</v>
      </c>
      <c r="J55" s="133" t="s">
        <v>35</v>
      </c>
      <c r="K55" s="133" t="s">
        <v>35</v>
      </c>
      <c r="L55" s="133" t="s">
        <v>35</v>
      </c>
      <c r="M55" s="133" t="s">
        <v>35</v>
      </c>
      <c r="N55" s="133"/>
    </row>
    <row r="56" spans="1:14" x14ac:dyDescent="0.25">
      <c r="A56" s="132">
        <v>52</v>
      </c>
      <c r="B56" s="133" t="s">
        <v>35</v>
      </c>
      <c r="C56" s="133" t="s">
        <v>35</v>
      </c>
      <c r="D56" s="133" t="s">
        <v>35</v>
      </c>
      <c r="E56" s="133" t="s">
        <v>35</v>
      </c>
      <c r="F56" s="133" t="s">
        <v>35</v>
      </c>
      <c r="G56" s="133" t="s">
        <v>35</v>
      </c>
      <c r="H56" s="133" t="s">
        <v>35</v>
      </c>
      <c r="I56" s="133" t="s">
        <v>35</v>
      </c>
      <c r="J56" s="133" t="s">
        <v>35</v>
      </c>
      <c r="K56" s="133" t="s">
        <v>35</v>
      </c>
      <c r="L56" s="133" t="s">
        <v>35</v>
      </c>
      <c r="M56" s="133" t="s">
        <v>35</v>
      </c>
      <c r="N56" s="133"/>
    </row>
    <row r="57" spans="1:14" x14ac:dyDescent="0.25">
      <c r="A57" s="132">
        <v>53</v>
      </c>
      <c r="B57" s="133" t="s">
        <v>35</v>
      </c>
      <c r="C57" s="133" t="s">
        <v>35</v>
      </c>
      <c r="D57" s="133" t="s">
        <v>35</v>
      </c>
      <c r="E57" s="133" t="s">
        <v>35</v>
      </c>
      <c r="F57" s="133" t="s">
        <v>35</v>
      </c>
      <c r="G57" s="133" t="s">
        <v>35</v>
      </c>
      <c r="H57" s="133" t="s">
        <v>35</v>
      </c>
      <c r="I57" s="133" t="s">
        <v>35</v>
      </c>
      <c r="J57" s="133" t="s">
        <v>35</v>
      </c>
      <c r="K57" s="133" t="s">
        <v>35</v>
      </c>
      <c r="L57" s="133" t="s">
        <v>35</v>
      </c>
      <c r="M57" s="133" t="s">
        <v>35</v>
      </c>
      <c r="N57" s="133"/>
    </row>
    <row r="58" spans="1:14" x14ac:dyDescent="0.25">
      <c r="A58" s="132">
        <v>54</v>
      </c>
      <c r="B58" s="133" t="s">
        <v>35</v>
      </c>
      <c r="C58" s="133" t="s">
        <v>35</v>
      </c>
      <c r="D58" s="133" t="s">
        <v>35</v>
      </c>
      <c r="E58" s="133" t="s">
        <v>35</v>
      </c>
      <c r="F58" s="133" t="s">
        <v>35</v>
      </c>
      <c r="G58" s="133" t="s">
        <v>35</v>
      </c>
      <c r="H58" s="133" t="s">
        <v>35</v>
      </c>
      <c r="I58" s="133" t="s">
        <v>35</v>
      </c>
      <c r="J58" s="133" t="s">
        <v>35</v>
      </c>
      <c r="K58" s="133" t="s">
        <v>35</v>
      </c>
      <c r="L58" s="133" t="s">
        <v>35</v>
      </c>
      <c r="M58" s="133" t="s">
        <v>35</v>
      </c>
      <c r="N58" s="133"/>
    </row>
    <row r="59" spans="1:14" x14ac:dyDescent="0.25">
      <c r="A59" s="132">
        <v>55</v>
      </c>
      <c r="B59" s="133" t="s">
        <v>35</v>
      </c>
      <c r="C59" s="133" t="s">
        <v>35</v>
      </c>
      <c r="D59" s="133" t="s">
        <v>35</v>
      </c>
      <c r="E59" s="133" t="s">
        <v>35</v>
      </c>
      <c r="F59" s="133" t="s">
        <v>35</v>
      </c>
      <c r="G59" s="133" t="s">
        <v>35</v>
      </c>
      <c r="H59" s="133" t="s">
        <v>35</v>
      </c>
      <c r="I59" s="133" t="s">
        <v>35</v>
      </c>
      <c r="J59" s="133" t="s">
        <v>35</v>
      </c>
      <c r="K59" s="133" t="s">
        <v>35</v>
      </c>
      <c r="L59" s="133" t="s">
        <v>35</v>
      </c>
      <c r="M59" s="133" t="s">
        <v>35</v>
      </c>
      <c r="N59" s="133"/>
    </row>
    <row r="60" spans="1:14" x14ac:dyDescent="0.25">
      <c r="A60" s="132">
        <v>56</v>
      </c>
      <c r="B60" s="133" t="s">
        <v>35</v>
      </c>
      <c r="C60" s="133" t="s">
        <v>35</v>
      </c>
      <c r="D60" s="133" t="s">
        <v>35</v>
      </c>
      <c r="E60" s="133" t="s">
        <v>35</v>
      </c>
      <c r="F60" s="133" t="s">
        <v>35</v>
      </c>
      <c r="G60" s="133" t="s">
        <v>35</v>
      </c>
      <c r="H60" s="133" t="s">
        <v>35</v>
      </c>
      <c r="I60" s="133" t="s">
        <v>35</v>
      </c>
      <c r="J60" s="133" t="s">
        <v>35</v>
      </c>
      <c r="K60" s="133" t="s">
        <v>35</v>
      </c>
      <c r="L60" s="133" t="s">
        <v>35</v>
      </c>
      <c r="M60" s="133" t="s">
        <v>35</v>
      </c>
      <c r="N60" s="133"/>
    </row>
    <row r="61" spans="1:14" x14ac:dyDescent="0.25">
      <c r="A61" s="132">
        <v>57</v>
      </c>
      <c r="B61" s="133" t="s">
        <v>35</v>
      </c>
      <c r="C61" s="133" t="s">
        <v>35</v>
      </c>
      <c r="D61" s="133" t="s">
        <v>35</v>
      </c>
      <c r="E61" s="133" t="s">
        <v>35</v>
      </c>
      <c r="F61" s="133" t="s">
        <v>35</v>
      </c>
      <c r="G61" s="133" t="s">
        <v>35</v>
      </c>
      <c r="H61" s="133" t="s">
        <v>35</v>
      </c>
      <c r="I61" s="133" t="s">
        <v>35</v>
      </c>
      <c r="J61" s="133" t="s">
        <v>35</v>
      </c>
      <c r="K61" s="133" t="s">
        <v>35</v>
      </c>
      <c r="L61" s="133" t="s">
        <v>35</v>
      </c>
      <c r="M61" s="133" t="s">
        <v>35</v>
      </c>
      <c r="N61" s="133"/>
    </row>
    <row r="62" spans="1:14" x14ac:dyDescent="0.25">
      <c r="A62" s="132">
        <v>58</v>
      </c>
      <c r="B62" s="133" t="s">
        <v>35</v>
      </c>
      <c r="C62" s="133" t="s">
        <v>35</v>
      </c>
      <c r="D62" s="133" t="s">
        <v>35</v>
      </c>
      <c r="E62" s="133" t="s">
        <v>35</v>
      </c>
      <c r="F62" s="133" t="s">
        <v>35</v>
      </c>
      <c r="G62" s="133" t="s">
        <v>35</v>
      </c>
      <c r="H62" s="133" t="s">
        <v>35</v>
      </c>
      <c r="I62" s="133" t="s">
        <v>35</v>
      </c>
      <c r="J62" s="133" t="s">
        <v>35</v>
      </c>
      <c r="K62" s="133" t="s">
        <v>35</v>
      </c>
      <c r="L62" s="133" t="s">
        <v>35</v>
      </c>
      <c r="M62" s="133" t="s">
        <v>35</v>
      </c>
      <c r="N62" s="133"/>
    </row>
    <row r="63" spans="1:14" x14ac:dyDescent="0.25">
      <c r="A63" s="132">
        <v>59</v>
      </c>
      <c r="B63" s="133" t="s">
        <v>35</v>
      </c>
      <c r="C63" s="133" t="s">
        <v>35</v>
      </c>
      <c r="D63" s="133" t="s">
        <v>35</v>
      </c>
      <c r="E63" s="133" t="s">
        <v>35</v>
      </c>
      <c r="F63" s="133" t="s">
        <v>35</v>
      </c>
      <c r="G63" s="133" t="s">
        <v>35</v>
      </c>
      <c r="H63" s="133" t="s">
        <v>35</v>
      </c>
      <c r="I63" s="133" t="s">
        <v>35</v>
      </c>
      <c r="J63" s="133" t="s">
        <v>35</v>
      </c>
      <c r="K63" s="133" t="s">
        <v>35</v>
      </c>
      <c r="L63" s="133" t="s">
        <v>35</v>
      </c>
      <c r="M63" s="133" t="s">
        <v>35</v>
      </c>
      <c r="N63" s="133"/>
    </row>
    <row r="64" spans="1:14" x14ac:dyDescent="0.25">
      <c r="A64" s="132">
        <v>60</v>
      </c>
      <c r="B64" s="134">
        <v>86</v>
      </c>
      <c r="C64" s="134">
        <v>58</v>
      </c>
      <c r="D64" s="134">
        <v>71</v>
      </c>
      <c r="E64" s="134">
        <v>47</v>
      </c>
      <c r="F64" s="134">
        <v>154</v>
      </c>
      <c r="G64" s="134">
        <v>87</v>
      </c>
      <c r="H64" s="134">
        <v>134</v>
      </c>
      <c r="I64" s="134">
        <v>74</v>
      </c>
      <c r="J64" s="134">
        <v>195</v>
      </c>
      <c r="K64" s="134">
        <v>94</v>
      </c>
      <c r="L64" s="134">
        <v>166</v>
      </c>
      <c r="M64" s="134">
        <v>74</v>
      </c>
      <c r="N64" s="133"/>
    </row>
    <row r="65" spans="1:14" x14ac:dyDescent="0.25">
      <c r="A65" s="132">
        <v>61</v>
      </c>
      <c r="B65" s="134">
        <v>90</v>
      </c>
      <c r="C65" s="134">
        <v>61</v>
      </c>
      <c r="D65" s="134">
        <v>75</v>
      </c>
      <c r="E65" s="134">
        <v>49</v>
      </c>
      <c r="F65" s="134">
        <v>158</v>
      </c>
      <c r="G65" s="134">
        <v>90</v>
      </c>
      <c r="H65" s="134">
        <v>140</v>
      </c>
      <c r="I65" s="134">
        <v>77</v>
      </c>
      <c r="J65" s="134">
        <v>198</v>
      </c>
      <c r="K65" s="134">
        <v>97</v>
      </c>
      <c r="L65" s="134">
        <v>174</v>
      </c>
      <c r="M65" s="134">
        <v>77</v>
      </c>
      <c r="N65" s="133"/>
    </row>
    <row r="66" spans="1:14" x14ac:dyDescent="0.25">
      <c r="A66" s="132">
        <v>62</v>
      </c>
      <c r="B66" s="134">
        <v>94</v>
      </c>
      <c r="C66" s="134">
        <v>63</v>
      </c>
      <c r="D66" s="134">
        <v>79</v>
      </c>
      <c r="E66" s="134">
        <v>51</v>
      </c>
      <c r="F66" s="134">
        <v>162</v>
      </c>
      <c r="G66" s="134">
        <v>93</v>
      </c>
      <c r="H66" s="134">
        <v>145</v>
      </c>
      <c r="I66" s="134">
        <v>79</v>
      </c>
      <c r="J66" s="134">
        <v>201</v>
      </c>
      <c r="K66" s="134">
        <v>101</v>
      </c>
      <c r="L66" s="134">
        <v>182</v>
      </c>
      <c r="M66" s="134">
        <v>79</v>
      </c>
      <c r="N66" s="133"/>
    </row>
    <row r="67" spans="1:14" x14ac:dyDescent="0.25">
      <c r="A67" s="132">
        <v>63</v>
      </c>
      <c r="B67" s="134">
        <v>98</v>
      </c>
      <c r="C67" s="134">
        <v>66</v>
      </c>
      <c r="D67" s="134">
        <v>83</v>
      </c>
      <c r="E67" s="134">
        <v>54</v>
      </c>
      <c r="F67" s="134">
        <v>167</v>
      </c>
      <c r="G67" s="134">
        <v>97</v>
      </c>
      <c r="H67" s="134">
        <v>151</v>
      </c>
      <c r="I67" s="134">
        <v>82</v>
      </c>
      <c r="J67" s="134">
        <v>204</v>
      </c>
      <c r="K67" s="134">
        <v>104</v>
      </c>
      <c r="L67" s="134">
        <v>191</v>
      </c>
      <c r="M67" s="134">
        <v>82</v>
      </c>
      <c r="N67" s="133"/>
    </row>
    <row r="68" spans="1:14" x14ac:dyDescent="0.25">
      <c r="A68" s="132">
        <v>64</v>
      </c>
      <c r="B68" s="134">
        <v>102</v>
      </c>
      <c r="C68" s="134">
        <v>68</v>
      </c>
      <c r="D68" s="134">
        <v>87</v>
      </c>
      <c r="E68" s="134">
        <v>56</v>
      </c>
      <c r="F68" s="134">
        <v>171</v>
      </c>
      <c r="G68" s="134">
        <v>100</v>
      </c>
      <c r="H68" s="134">
        <v>156</v>
      </c>
      <c r="I68" s="134">
        <v>84</v>
      </c>
      <c r="J68" s="134">
        <v>207</v>
      </c>
      <c r="K68" s="134">
        <v>108</v>
      </c>
      <c r="L68" s="134">
        <v>199</v>
      </c>
      <c r="M68" s="134">
        <v>84</v>
      </c>
      <c r="N68" s="133"/>
    </row>
    <row r="69" spans="1:14" x14ac:dyDescent="0.25">
      <c r="A69" s="132">
        <v>65</v>
      </c>
      <c r="B69" s="134">
        <v>106</v>
      </c>
      <c r="C69" s="134">
        <v>71</v>
      </c>
      <c r="D69" s="134">
        <v>91</v>
      </c>
      <c r="E69" s="134">
        <v>58</v>
      </c>
      <c r="F69" s="134">
        <v>175</v>
      </c>
      <c r="G69" s="134">
        <v>103</v>
      </c>
      <c r="H69" s="134">
        <v>162</v>
      </c>
      <c r="I69" s="134">
        <v>87</v>
      </c>
      <c r="J69" s="134">
        <v>210</v>
      </c>
      <c r="K69" s="134">
        <v>111</v>
      </c>
      <c r="L69" s="134">
        <v>207</v>
      </c>
      <c r="M69" s="134">
        <v>87</v>
      </c>
      <c r="N69" s="133"/>
    </row>
    <row r="70" spans="1:14" x14ac:dyDescent="0.25">
      <c r="A70" s="132">
        <v>66</v>
      </c>
      <c r="B70" s="134">
        <v>112</v>
      </c>
      <c r="C70" s="134">
        <v>76</v>
      </c>
      <c r="D70" s="134">
        <v>95</v>
      </c>
      <c r="E70" s="134">
        <v>61</v>
      </c>
      <c r="F70" s="134">
        <v>180</v>
      </c>
      <c r="G70" s="134">
        <v>108</v>
      </c>
      <c r="H70" s="134">
        <v>166</v>
      </c>
      <c r="I70" s="134">
        <v>92</v>
      </c>
      <c r="J70" s="134">
        <v>220</v>
      </c>
      <c r="K70" s="134">
        <v>118</v>
      </c>
      <c r="L70" s="134">
        <v>217</v>
      </c>
      <c r="M70" s="134">
        <v>92</v>
      </c>
      <c r="N70" s="133"/>
    </row>
    <row r="71" spans="1:14" x14ac:dyDescent="0.25">
      <c r="A71" s="132">
        <v>67</v>
      </c>
      <c r="B71" s="134">
        <v>117</v>
      </c>
      <c r="C71" s="134">
        <v>80</v>
      </c>
      <c r="D71" s="134">
        <v>99</v>
      </c>
      <c r="E71" s="134">
        <v>65</v>
      </c>
      <c r="F71" s="134">
        <v>186</v>
      </c>
      <c r="G71" s="134">
        <v>114</v>
      </c>
      <c r="H71" s="134">
        <v>170</v>
      </c>
      <c r="I71" s="134">
        <v>96</v>
      </c>
      <c r="J71" s="134">
        <v>230</v>
      </c>
      <c r="K71" s="134">
        <v>125</v>
      </c>
      <c r="L71" s="134">
        <v>226</v>
      </c>
      <c r="M71" s="134">
        <v>96</v>
      </c>
      <c r="N71" s="133"/>
    </row>
    <row r="72" spans="1:14" x14ac:dyDescent="0.25">
      <c r="A72" s="132">
        <v>68</v>
      </c>
      <c r="B72" s="134">
        <v>123</v>
      </c>
      <c r="C72" s="134">
        <v>85</v>
      </c>
      <c r="D72" s="134">
        <v>103</v>
      </c>
      <c r="E72" s="134">
        <v>68</v>
      </c>
      <c r="F72" s="134">
        <v>191</v>
      </c>
      <c r="G72" s="134">
        <v>119</v>
      </c>
      <c r="H72" s="134">
        <v>175</v>
      </c>
      <c r="I72" s="134">
        <v>101</v>
      </c>
      <c r="J72" s="134">
        <v>239</v>
      </c>
      <c r="K72" s="134">
        <v>132</v>
      </c>
      <c r="L72" s="134">
        <v>236</v>
      </c>
      <c r="M72" s="134">
        <v>101</v>
      </c>
      <c r="N72" s="133"/>
    </row>
    <row r="73" spans="1:14" x14ac:dyDescent="0.25">
      <c r="A73" s="132">
        <v>69</v>
      </c>
      <c r="B73" s="134">
        <v>128</v>
      </c>
      <c r="C73" s="134">
        <v>89</v>
      </c>
      <c r="D73" s="134">
        <v>107</v>
      </c>
      <c r="E73" s="134">
        <v>72</v>
      </c>
      <c r="F73" s="134">
        <v>197</v>
      </c>
      <c r="G73" s="134">
        <v>125</v>
      </c>
      <c r="H73" s="134">
        <v>179</v>
      </c>
      <c r="I73" s="134">
        <v>105</v>
      </c>
      <c r="J73" s="134">
        <v>249</v>
      </c>
      <c r="K73" s="134">
        <v>139</v>
      </c>
      <c r="L73" s="134">
        <v>245</v>
      </c>
      <c r="M73" s="134">
        <v>105</v>
      </c>
      <c r="N73" s="133"/>
    </row>
    <row r="74" spans="1:14" x14ac:dyDescent="0.25">
      <c r="A74" s="132">
        <v>70</v>
      </c>
      <c r="B74" s="134">
        <v>134</v>
      </c>
      <c r="C74" s="134">
        <v>94</v>
      </c>
      <c r="D74" s="134">
        <v>111</v>
      </c>
      <c r="E74" s="134">
        <v>75</v>
      </c>
      <c r="F74" s="134">
        <v>202</v>
      </c>
      <c r="G74" s="134">
        <v>130</v>
      </c>
      <c r="H74" s="134">
        <v>183</v>
      </c>
      <c r="I74" s="134">
        <v>110</v>
      </c>
      <c r="J74" s="134">
        <v>259</v>
      </c>
      <c r="K74" s="134">
        <v>146</v>
      </c>
      <c r="L74" s="134">
        <v>255</v>
      </c>
      <c r="M74" s="134">
        <v>110</v>
      </c>
      <c r="N74" s="133"/>
    </row>
    <row r="75" spans="1:14" x14ac:dyDescent="0.25">
      <c r="A75" s="132">
        <v>71</v>
      </c>
      <c r="B75" s="134">
        <v>140</v>
      </c>
      <c r="C75" s="134">
        <v>100</v>
      </c>
      <c r="D75" s="134">
        <v>117</v>
      </c>
      <c r="E75" s="134">
        <v>80</v>
      </c>
      <c r="F75" s="134">
        <v>212</v>
      </c>
      <c r="G75" s="134">
        <v>139</v>
      </c>
      <c r="H75" s="134">
        <v>191</v>
      </c>
      <c r="I75" s="134">
        <v>117</v>
      </c>
      <c r="J75" s="134">
        <v>322</v>
      </c>
      <c r="K75" s="134">
        <v>160</v>
      </c>
      <c r="L75" s="134">
        <v>264</v>
      </c>
      <c r="M75" s="134">
        <v>117</v>
      </c>
      <c r="N75" s="133"/>
    </row>
    <row r="76" spans="1:14" x14ac:dyDescent="0.25">
      <c r="A76" s="132">
        <v>72</v>
      </c>
      <c r="B76" s="134">
        <v>147</v>
      </c>
      <c r="C76" s="134">
        <v>107</v>
      </c>
      <c r="D76" s="134">
        <v>122</v>
      </c>
      <c r="E76" s="134">
        <v>85</v>
      </c>
      <c r="F76" s="134">
        <v>221</v>
      </c>
      <c r="G76" s="134">
        <v>148</v>
      </c>
      <c r="H76" s="134">
        <v>199</v>
      </c>
      <c r="I76" s="134">
        <v>124</v>
      </c>
      <c r="J76" s="134">
        <v>385</v>
      </c>
      <c r="K76" s="134">
        <v>175</v>
      </c>
      <c r="L76" s="134">
        <v>273</v>
      </c>
      <c r="M76" s="134">
        <v>124</v>
      </c>
      <c r="N76" s="133"/>
    </row>
    <row r="77" spans="1:14" x14ac:dyDescent="0.25">
      <c r="A77" s="132">
        <v>73</v>
      </c>
      <c r="B77" s="134">
        <v>153</v>
      </c>
      <c r="C77" s="134">
        <v>113</v>
      </c>
      <c r="D77" s="134">
        <v>128</v>
      </c>
      <c r="E77" s="134">
        <v>89</v>
      </c>
      <c r="F77" s="134">
        <v>231</v>
      </c>
      <c r="G77" s="134">
        <v>157</v>
      </c>
      <c r="H77" s="134">
        <v>207</v>
      </c>
      <c r="I77" s="134">
        <v>132</v>
      </c>
      <c r="J77" s="134">
        <v>449</v>
      </c>
      <c r="K77" s="134">
        <v>189</v>
      </c>
      <c r="L77" s="134">
        <v>282</v>
      </c>
      <c r="M77" s="134">
        <v>132</v>
      </c>
      <c r="N77" s="133"/>
    </row>
    <row r="78" spans="1:14" x14ac:dyDescent="0.25">
      <c r="A78" s="132">
        <v>74</v>
      </c>
      <c r="B78" s="134">
        <v>160</v>
      </c>
      <c r="C78" s="134">
        <v>120</v>
      </c>
      <c r="D78" s="134">
        <v>133</v>
      </c>
      <c r="E78" s="134">
        <v>94</v>
      </c>
      <c r="F78" s="134">
        <v>240</v>
      </c>
      <c r="G78" s="134">
        <v>166</v>
      </c>
      <c r="H78" s="134">
        <v>215</v>
      </c>
      <c r="I78" s="134">
        <v>139</v>
      </c>
      <c r="J78" s="134">
        <v>512</v>
      </c>
      <c r="K78" s="134">
        <v>204</v>
      </c>
      <c r="L78" s="134">
        <v>291</v>
      </c>
      <c r="M78" s="134">
        <v>139</v>
      </c>
      <c r="N78" s="133"/>
    </row>
    <row r="79" spans="1:14" x14ac:dyDescent="0.25">
      <c r="A79" s="132">
        <v>75</v>
      </c>
      <c r="B79" s="134">
        <v>166</v>
      </c>
      <c r="C79" s="134">
        <v>126</v>
      </c>
      <c r="D79" s="134">
        <v>139</v>
      </c>
      <c r="E79" s="134">
        <v>99</v>
      </c>
      <c r="F79" s="134">
        <v>250</v>
      </c>
      <c r="G79" s="134">
        <v>175</v>
      </c>
      <c r="H79" s="134">
        <v>223</v>
      </c>
      <c r="I79" s="134">
        <v>146</v>
      </c>
      <c r="J79" s="134">
        <v>575</v>
      </c>
      <c r="K79" s="134">
        <v>218</v>
      </c>
      <c r="L79" s="134">
        <v>300</v>
      </c>
      <c r="M79" s="134">
        <v>146</v>
      </c>
      <c r="N79" s="133"/>
    </row>
    <row r="80" spans="1:14" x14ac:dyDescent="0.25">
      <c r="A80" s="132">
        <v>76</v>
      </c>
      <c r="B80" s="134">
        <v>173</v>
      </c>
      <c r="C80" s="134">
        <v>135</v>
      </c>
      <c r="D80" s="134">
        <v>146</v>
      </c>
      <c r="E80" s="134">
        <v>107</v>
      </c>
      <c r="F80" s="134">
        <v>261</v>
      </c>
      <c r="G80" s="134">
        <v>191</v>
      </c>
      <c r="H80" s="134">
        <v>237</v>
      </c>
      <c r="I80" s="134">
        <v>159</v>
      </c>
      <c r="J80" s="133" t="s">
        <v>35</v>
      </c>
      <c r="K80" s="133" t="s">
        <v>35</v>
      </c>
      <c r="L80" s="133" t="s">
        <v>35</v>
      </c>
      <c r="M80" s="133" t="s">
        <v>35</v>
      </c>
      <c r="N80" s="133"/>
    </row>
    <row r="81" spans="1:14" x14ac:dyDescent="0.25">
      <c r="A81" s="132">
        <v>77</v>
      </c>
      <c r="B81" s="134">
        <v>181</v>
      </c>
      <c r="C81" s="134">
        <v>144</v>
      </c>
      <c r="D81" s="134">
        <v>153</v>
      </c>
      <c r="E81" s="134">
        <v>115</v>
      </c>
      <c r="F81" s="134">
        <v>273</v>
      </c>
      <c r="G81" s="134">
        <v>207</v>
      </c>
      <c r="H81" s="134">
        <v>252</v>
      </c>
      <c r="I81" s="134">
        <v>172</v>
      </c>
      <c r="J81" s="133" t="s">
        <v>35</v>
      </c>
      <c r="K81" s="133" t="s">
        <v>35</v>
      </c>
      <c r="L81" s="133" t="s">
        <v>35</v>
      </c>
      <c r="M81" s="133" t="s">
        <v>35</v>
      </c>
      <c r="N81" s="133"/>
    </row>
    <row r="82" spans="1:14" x14ac:dyDescent="0.25">
      <c r="A82" s="132">
        <v>78</v>
      </c>
      <c r="B82" s="134">
        <v>188</v>
      </c>
      <c r="C82" s="134">
        <v>153</v>
      </c>
      <c r="D82" s="134">
        <v>161</v>
      </c>
      <c r="E82" s="134">
        <v>123</v>
      </c>
      <c r="F82" s="134">
        <v>284</v>
      </c>
      <c r="G82" s="134">
        <v>223</v>
      </c>
      <c r="H82" s="134">
        <v>266</v>
      </c>
      <c r="I82" s="134">
        <v>185</v>
      </c>
      <c r="J82" s="133" t="s">
        <v>35</v>
      </c>
      <c r="K82" s="133" t="s">
        <v>35</v>
      </c>
      <c r="L82" s="133" t="s">
        <v>35</v>
      </c>
      <c r="M82" s="133" t="s">
        <v>35</v>
      </c>
      <c r="N82" s="133"/>
    </row>
    <row r="83" spans="1:14" x14ac:dyDescent="0.25">
      <c r="A83" s="132">
        <v>79</v>
      </c>
      <c r="B83" s="134">
        <v>196</v>
      </c>
      <c r="C83" s="134">
        <v>162</v>
      </c>
      <c r="D83" s="134">
        <v>168</v>
      </c>
      <c r="E83" s="134">
        <v>131</v>
      </c>
      <c r="F83" s="134">
        <v>296</v>
      </c>
      <c r="G83" s="134">
        <v>239</v>
      </c>
      <c r="H83" s="134">
        <v>281</v>
      </c>
      <c r="I83" s="134">
        <v>198</v>
      </c>
      <c r="J83" s="133" t="s">
        <v>35</v>
      </c>
      <c r="K83" s="133" t="s">
        <v>35</v>
      </c>
      <c r="L83" s="133" t="s">
        <v>35</v>
      </c>
      <c r="M83" s="133" t="s">
        <v>35</v>
      </c>
      <c r="N83" s="133"/>
    </row>
    <row r="84" spans="1:14" x14ac:dyDescent="0.25">
      <c r="A84" s="132">
        <v>80</v>
      </c>
      <c r="B84" s="134">
        <v>203</v>
      </c>
      <c r="C84" s="134">
        <v>171</v>
      </c>
      <c r="D84" s="134">
        <v>175</v>
      </c>
      <c r="E84" s="134">
        <v>139</v>
      </c>
      <c r="F84" s="134">
        <v>307</v>
      </c>
      <c r="G84" s="134">
        <v>255</v>
      </c>
      <c r="H84" s="134">
        <v>295</v>
      </c>
      <c r="I84" s="134">
        <v>211</v>
      </c>
      <c r="J84" s="133" t="s">
        <v>35</v>
      </c>
      <c r="K84" s="133" t="s">
        <v>35</v>
      </c>
      <c r="L84" s="133" t="s">
        <v>35</v>
      </c>
      <c r="M84" s="133" t="s">
        <v>35</v>
      </c>
      <c r="N84" s="133"/>
    </row>
    <row r="85" spans="1:14" x14ac:dyDescent="0.25">
      <c r="A85" s="132">
        <v>81</v>
      </c>
      <c r="B85" s="134">
        <v>224</v>
      </c>
      <c r="C85" s="134">
        <v>184</v>
      </c>
      <c r="D85" s="134">
        <v>185</v>
      </c>
      <c r="E85" s="134">
        <v>149</v>
      </c>
      <c r="F85" s="133" t="s">
        <v>35</v>
      </c>
      <c r="G85" s="133" t="s">
        <v>35</v>
      </c>
      <c r="H85" s="133" t="s">
        <v>35</v>
      </c>
      <c r="I85" s="133" t="s">
        <v>35</v>
      </c>
      <c r="J85" s="133" t="s">
        <v>35</v>
      </c>
      <c r="K85" s="133" t="s">
        <v>35</v>
      </c>
      <c r="L85" s="133" t="s">
        <v>35</v>
      </c>
      <c r="M85" s="133" t="s">
        <v>35</v>
      </c>
      <c r="N85" s="133"/>
    </row>
    <row r="86" spans="1:14" x14ac:dyDescent="0.25">
      <c r="A86" s="132">
        <v>82</v>
      </c>
      <c r="B86" s="134">
        <v>244</v>
      </c>
      <c r="C86" s="134">
        <v>197</v>
      </c>
      <c r="D86" s="134">
        <v>195</v>
      </c>
      <c r="E86" s="134">
        <v>159</v>
      </c>
      <c r="F86" s="133" t="s">
        <v>35</v>
      </c>
      <c r="G86" s="133" t="s">
        <v>35</v>
      </c>
      <c r="H86" s="133" t="s">
        <v>35</v>
      </c>
      <c r="I86" s="133" t="s">
        <v>35</v>
      </c>
      <c r="J86" s="133" t="s">
        <v>35</v>
      </c>
      <c r="K86" s="133" t="s">
        <v>35</v>
      </c>
      <c r="L86" s="133" t="s">
        <v>35</v>
      </c>
      <c r="M86" s="133" t="s">
        <v>35</v>
      </c>
      <c r="N86" s="133"/>
    </row>
    <row r="87" spans="1:14" x14ac:dyDescent="0.25">
      <c r="A87" s="132">
        <v>83</v>
      </c>
      <c r="B87" s="134">
        <v>265</v>
      </c>
      <c r="C87" s="134">
        <v>210</v>
      </c>
      <c r="D87" s="134">
        <v>206</v>
      </c>
      <c r="E87" s="134">
        <v>170</v>
      </c>
      <c r="F87" s="133" t="s">
        <v>35</v>
      </c>
      <c r="G87" s="133" t="s">
        <v>35</v>
      </c>
      <c r="H87" s="133" t="s">
        <v>35</v>
      </c>
      <c r="I87" s="133" t="s">
        <v>35</v>
      </c>
      <c r="J87" s="133" t="s">
        <v>35</v>
      </c>
      <c r="K87" s="133" t="s">
        <v>35</v>
      </c>
      <c r="L87" s="133" t="s">
        <v>35</v>
      </c>
      <c r="M87" s="133" t="s">
        <v>35</v>
      </c>
      <c r="N87" s="133"/>
    </row>
    <row r="88" spans="1:14" x14ac:dyDescent="0.25">
      <c r="A88" s="132">
        <v>84</v>
      </c>
      <c r="B88" s="134">
        <v>285</v>
      </c>
      <c r="C88" s="134">
        <v>222</v>
      </c>
      <c r="D88" s="134">
        <v>216</v>
      </c>
      <c r="E88" s="134">
        <v>180</v>
      </c>
      <c r="F88" s="133" t="s">
        <v>35</v>
      </c>
      <c r="G88" s="133" t="s">
        <v>35</v>
      </c>
      <c r="H88" s="133" t="s">
        <v>35</v>
      </c>
      <c r="I88" s="133" t="s">
        <v>35</v>
      </c>
      <c r="J88" s="133" t="s">
        <v>35</v>
      </c>
      <c r="K88" s="133" t="s">
        <v>35</v>
      </c>
      <c r="L88" s="133" t="s">
        <v>35</v>
      </c>
      <c r="M88" s="133" t="s">
        <v>35</v>
      </c>
      <c r="N88" s="133"/>
    </row>
    <row r="89" spans="1:14" x14ac:dyDescent="0.25">
      <c r="A89" s="132">
        <v>85</v>
      </c>
      <c r="B89" s="134">
        <v>306</v>
      </c>
      <c r="C89" s="134">
        <v>235</v>
      </c>
      <c r="D89" s="134">
        <v>226</v>
      </c>
      <c r="E89" s="134">
        <v>190</v>
      </c>
      <c r="F89" s="133" t="s">
        <v>35</v>
      </c>
      <c r="G89" s="133" t="s">
        <v>35</v>
      </c>
      <c r="H89" s="133" t="s">
        <v>35</v>
      </c>
      <c r="I89" s="133" t="s">
        <v>35</v>
      </c>
      <c r="J89" s="133" t="s">
        <v>35</v>
      </c>
      <c r="K89" s="133" t="s">
        <v>35</v>
      </c>
      <c r="L89" s="133" t="s">
        <v>35</v>
      </c>
      <c r="M89" s="133" t="s">
        <v>35</v>
      </c>
      <c r="N89" s="133"/>
    </row>
    <row r="90" spans="1:14" x14ac:dyDescent="0.25">
      <c r="A90" s="132">
        <v>86</v>
      </c>
      <c r="B90" s="134">
        <v>334</v>
      </c>
      <c r="C90" s="134">
        <v>261</v>
      </c>
      <c r="D90" s="134">
        <v>244</v>
      </c>
      <c r="E90" s="134">
        <v>205</v>
      </c>
      <c r="F90" s="133" t="s">
        <v>35</v>
      </c>
      <c r="G90" s="133" t="s">
        <v>35</v>
      </c>
      <c r="H90" s="133" t="s">
        <v>35</v>
      </c>
      <c r="I90" s="133" t="s">
        <v>35</v>
      </c>
      <c r="J90" s="133" t="s">
        <v>35</v>
      </c>
      <c r="K90" s="133" t="s">
        <v>35</v>
      </c>
      <c r="L90" s="133" t="s">
        <v>35</v>
      </c>
      <c r="M90" s="133" t="s">
        <v>35</v>
      </c>
      <c r="N90" s="133"/>
    </row>
    <row r="91" spans="1:14" x14ac:dyDescent="0.25">
      <c r="A91" s="132">
        <v>87</v>
      </c>
      <c r="B91" s="134">
        <v>362</v>
      </c>
      <c r="C91" s="134">
        <v>287</v>
      </c>
      <c r="D91" s="134">
        <v>261</v>
      </c>
      <c r="E91" s="134">
        <v>220</v>
      </c>
      <c r="F91" s="133" t="s">
        <v>35</v>
      </c>
      <c r="G91" s="133" t="s">
        <v>35</v>
      </c>
      <c r="H91" s="133" t="s">
        <v>35</v>
      </c>
      <c r="I91" s="133" t="s">
        <v>35</v>
      </c>
      <c r="J91" s="133" t="s">
        <v>35</v>
      </c>
      <c r="K91" s="133" t="s">
        <v>35</v>
      </c>
      <c r="L91" s="133" t="s">
        <v>35</v>
      </c>
      <c r="M91" s="133" t="s">
        <v>35</v>
      </c>
      <c r="N91" s="133"/>
    </row>
    <row r="92" spans="1:14" x14ac:dyDescent="0.25">
      <c r="A92" s="132">
        <v>88</v>
      </c>
      <c r="B92" s="134">
        <v>390</v>
      </c>
      <c r="C92" s="134">
        <v>313</v>
      </c>
      <c r="D92" s="134">
        <v>279</v>
      </c>
      <c r="E92" s="134">
        <v>234</v>
      </c>
      <c r="F92" s="133" t="s">
        <v>35</v>
      </c>
      <c r="G92" s="133" t="s">
        <v>35</v>
      </c>
      <c r="H92" s="133" t="s">
        <v>35</v>
      </c>
      <c r="I92" s="133" t="s">
        <v>35</v>
      </c>
      <c r="J92" s="133" t="s">
        <v>35</v>
      </c>
      <c r="K92" s="133" t="s">
        <v>35</v>
      </c>
      <c r="L92" s="133" t="s">
        <v>35</v>
      </c>
      <c r="M92" s="133" t="s">
        <v>35</v>
      </c>
      <c r="N92" s="133"/>
    </row>
    <row r="93" spans="1:14" x14ac:dyDescent="0.25">
      <c r="A93" s="132">
        <v>89</v>
      </c>
      <c r="B93" s="134">
        <v>418</v>
      </c>
      <c r="C93" s="134">
        <v>339</v>
      </c>
      <c r="D93" s="134">
        <v>296</v>
      </c>
      <c r="E93" s="134">
        <v>249</v>
      </c>
      <c r="F93" s="133" t="s">
        <v>35</v>
      </c>
      <c r="G93" s="133" t="s">
        <v>35</v>
      </c>
      <c r="H93" s="133" t="s">
        <v>35</v>
      </c>
      <c r="I93" s="133" t="s">
        <v>35</v>
      </c>
      <c r="J93" s="133" t="s">
        <v>35</v>
      </c>
      <c r="K93" s="133" t="s">
        <v>35</v>
      </c>
      <c r="L93" s="133" t="s">
        <v>35</v>
      </c>
      <c r="M93" s="133" t="s">
        <v>35</v>
      </c>
      <c r="N93" s="133"/>
    </row>
    <row r="94" spans="1:14" x14ac:dyDescent="0.25">
      <c r="A94" s="132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  <c r="F94" s="133" t="s">
        <v>35</v>
      </c>
      <c r="G94" s="133" t="s">
        <v>35</v>
      </c>
      <c r="H94" s="133" t="s">
        <v>35</v>
      </c>
      <c r="I94" s="133" t="s">
        <v>35</v>
      </c>
      <c r="J94" s="133" t="s">
        <v>35</v>
      </c>
      <c r="K94" s="133" t="s">
        <v>35</v>
      </c>
      <c r="L94" s="133" t="s">
        <v>35</v>
      </c>
      <c r="M94" s="133" t="s">
        <v>35</v>
      </c>
      <c r="N94" s="133"/>
    </row>
    <row r="95" spans="1:14" x14ac:dyDescent="0.25">
      <c r="A95" s="132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  <c r="F95" s="133" t="s">
        <v>35</v>
      </c>
      <c r="G95" s="133" t="s">
        <v>35</v>
      </c>
      <c r="H95" s="133" t="s">
        <v>35</v>
      </c>
      <c r="I95" s="133" t="s">
        <v>35</v>
      </c>
      <c r="J95" s="133" t="s">
        <v>35</v>
      </c>
      <c r="K95" s="133" t="s">
        <v>35</v>
      </c>
      <c r="L95" s="133" t="s">
        <v>35</v>
      </c>
      <c r="M95" s="133" t="s">
        <v>35</v>
      </c>
      <c r="N95" s="133"/>
    </row>
    <row r="96" spans="1:14" x14ac:dyDescent="0.25">
      <c r="A96" s="132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  <c r="F96" s="133" t="s">
        <v>35</v>
      </c>
      <c r="G96" s="133" t="s">
        <v>35</v>
      </c>
      <c r="H96" s="133" t="s">
        <v>35</v>
      </c>
      <c r="I96" s="133" t="s">
        <v>35</v>
      </c>
      <c r="J96" s="133" t="s">
        <v>35</v>
      </c>
      <c r="K96" s="133" t="s">
        <v>35</v>
      </c>
      <c r="L96" s="133" t="s">
        <v>35</v>
      </c>
      <c r="M96" s="133" t="s">
        <v>35</v>
      </c>
      <c r="N96" s="133"/>
    </row>
    <row r="97" spans="1:14" x14ac:dyDescent="0.25">
      <c r="A97" s="132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  <c r="F97" s="133" t="s">
        <v>35</v>
      </c>
      <c r="G97" s="133" t="s">
        <v>35</v>
      </c>
      <c r="H97" s="133" t="s">
        <v>35</v>
      </c>
      <c r="I97" s="133" t="s">
        <v>35</v>
      </c>
      <c r="J97" s="133" t="s">
        <v>35</v>
      </c>
      <c r="K97" s="133" t="s">
        <v>35</v>
      </c>
      <c r="L97" s="133" t="s">
        <v>35</v>
      </c>
      <c r="M97" s="133" t="s">
        <v>35</v>
      </c>
      <c r="N97" s="133"/>
    </row>
    <row r="98" spans="1:14" x14ac:dyDescent="0.25">
      <c r="A98" s="132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  <c r="F98" s="133" t="s">
        <v>35</v>
      </c>
      <c r="G98" s="133" t="s">
        <v>35</v>
      </c>
      <c r="H98" s="133" t="s">
        <v>35</v>
      </c>
      <c r="I98" s="133" t="s">
        <v>35</v>
      </c>
      <c r="J98" s="133" t="s">
        <v>35</v>
      </c>
      <c r="K98" s="133" t="s">
        <v>35</v>
      </c>
      <c r="L98" s="133" t="s">
        <v>35</v>
      </c>
      <c r="M98" s="133" t="s">
        <v>35</v>
      </c>
      <c r="N98" s="133"/>
    </row>
    <row r="99" spans="1:14" x14ac:dyDescent="0.25">
      <c r="A99" s="132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  <c r="F99" s="133" t="s">
        <v>35</v>
      </c>
      <c r="G99" s="133" t="s">
        <v>35</v>
      </c>
      <c r="H99" s="133" t="s">
        <v>35</v>
      </c>
      <c r="I99" s="133" t="s">
        <v>35</v>
      </c>
      <c r="J99" s="133" t="s">
        <v>35</v>
      </c>
      <c r="K99" s="133" t="s">
        <v>35</v>
      </c>
      <c r="L99" s="133" t="s">
        <v>35</v>
      </c>
      <c r="M99" s="133" t="s">
        <v>35</v>
      </c>
      <c r="N99" s="133"/>
    </row>
    <row r="100" spans="1:14" x14ac:dyDescent="0.25">
      <c r="A100" s="132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  <c r="F100" s="133" t="s">
        <v>35</v>
      </c>
      <c r="G100" s="133" t="s">
        <v>35</v>
      </c>
      <c r="H100" s="133" t="s">
        <v>35</v>
      </c>
      <c r="I100" s="133" t="s">
        <v>35</v>
      </c>
      <c r="J100" s="133" t="s">
        <v>35</v>
      </c>
      <c r="K100" s="133" t="s">
        <v>35</v>
      </c>
      <c r="L100" s="133" t="s">
        <v>35</v>
      </c>
      <c r="M100" s="133" t="s">
        <v>35</v>
      </c>
      <c r="N100" s="133"/>
    </row>
    <row r="101" spans="1:14" x14ac:dyDescent="0.25">
      <c r="A101" s="132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  <c r="F101" s="133" t="s">
        <v>35</v>
      </c>
      <c r="G101" s="133" t="s">
        <v>35</v>
      </c>
      <c r="H101" s="133" t="s">
        <v>35</v>
      </c>
      <c r="I101" s="133" t="s">
        <v>35</v>
      </c>
      <c r="J101" s="133" t="s">
        <v>35</v>
      </c>
      <c r="K101" s="133" t="s">
        <v>35</v>
      </c>
      <c r="L101" s="133" t="s">
        <v>35</v>
      </c>
      <c r="M101" s="133" t="s">
        <v>35</v>
      </c>
      <c r="N101" s="133"/>
    </row>
    <row r="102" spans="1:14" x14ac:dyDescent="0.25">
      <c r="A102" s="132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  <c r="F102" s="133" t="s">
        <v>35</v>
      </c>
      <c r="G102" s="133" t="s">
        <v>35</v>
      </c>
      <c r="H102" s="133" t="s">
        <v>35</v>
      </c>
      <c r="I102" s="133" t="s">
        <v>35</v>
      </c>
      <c r="J102" s="133" t="s">
        <v>35</v>
      </c>
      <c r="K102" s="133" t="s">
        <v>35</v>
      </c>
      <c r="L102" s="133" t="s">
        <v>35</v>
      </c>
      <c r="M102" s="133" t="s">
        <v>35</v>
      </c>
      <c r="N102" s="133"/>
    </row>
    <row r="103" spans="1:14" x14ac:dyDescent="0.25">
      <c r="A103" s="132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  <c r="F103" s="133" t="s">
        <v>35</v>
      </c>
      <c r="G103" s="133" t="s">
        <v>35</v>
      </c>
      <c r="H103" s="133" t="s">
        <v>35</v>
      </c>
      <c r="I103" s="133" t="s">
        <v>35</v>
      </c>
      <c r="J103" s="133" t="s">
        <v>35</v>
      </c>
      <c r="K103" s="133" t="s">
        <v>35</v>
      </c>
      <c r="L103" s="133" t="s">
        <v>35</v>
      </c>
      <c r="M103" s="133" t="s">
        <v>35</v>
      </c>
      <c r="N103" s="133"/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53" zoomScaleNormal="100" workbookViewId="0">
      <selection activeCell="D89" sqref="D54:E89"/>
    </sheetView>
  </sheetViews>
  <sheetFormatPr defaultRowHeight="15" x14ac:dyDescent="0.25"/>
  <sheetData>
    <row r="1" spans="1:6" x14ac:dyDescent="0.25">
      <c r="A1" s="130"/>
      <c r="B1" s="287" t="s">
        <v>1388</v>
      </c>
      <c r="C1" s="287"/>
      <c r="D1" s="287"/>
      <c r="E1" s="287"/>
      <c r="F1" s="132" t="s">
        <v>1382</v>
      </c>
    </row>
    <row r="2" spans="1:6" x14ac:dyDescent="0.25">
      <c r="A2" s="132" t="s">
        <v>25</v>
      </c>
      <c r="B2" s="287" t="s">
        <v>1379</v>
      </c>
      <c r="C2" s="287"/>
      <c r="D2" s="287" t="s">
        <v>1380</v>
      </c>
      <c r="E2" s="287"/>
      <c r="F2" s="130"/>
    </row>
    <row r="3" spans="1:6" x14ac:dyDescent="0.25">
      <c r="A3" s="130"/>
      <c r="B3" s="215" t="s">
        <v>1101</v>
      </c>
      <c r="C3" s="215" t="s">
        <v>1381</v>
      </c>
      <c r="D3" s="215" t="s">
        <v>1101</v>
      </c>
      <c r="E3" s="215" t="s">
        <v>1381</v>
      </c>
      <c r="F3" s="130"/>
    </row>
    <row r="4" spans="1:6" x14ac:dyDescent="0.25">
      <c r="A4" s="132">
        <v>0</v>
      </c>
      <c r="B4" s="133" t="s">
        <v>35</v>
      </c>
      <c r="C4" s="133" t="s">
        <v>35</v>
      </c>
      <c r="D4" s="133" t="s">
        <v>35</v>
      </c>
      <c r="E4" s="133" t="s">
        <v>35</v>
      </c>
      <c r="F4" s="133" t="s">
        <v>35</v>
      </c>
    </row>
    <row r="5" spans="1:6" x14ac:dyDescent="0.25">
      <c r="A5" s="132">
        <v>1</v>
      </c>
      <c r="B5" s="133" t="s">
        <v>35</v>
      </c>
      <c r="C5" s="133" t="s">
        <v>35</v>
      </c>
      <c r="D5" s="133" t="s">
        <v>35</v>
      </c>
      <c r="E5" s="133" t="s">
        <v>35</v>
      </c>
      <c r="F5" s="133" t="s">
        <v>35</v>
      </c>
    </row>
    <row r="6" spans="1:6" x14ac:dyDescent="0.25">
      <c r="A6" s="132">
        <v>2</v>
      </c>
      <c r="B6" s="133" t="s">
        <v>35</v>
      </c>
      <c r="C6" s="133" t="s">
        <v>35</v>
      </c>
      <c r="D6" s="133" t="s">
        <v>35</v>
      </c>
      <c r="E6" s="133" t="s">
        <v>35</v>
      </c>
      <c r="F6" s="133" t="s">
        <v>35</v>
      </c>
    </row>
    <row r="7" spans="1:6" x14ac:dyDescent="0.25">
      <c r="A7" s="132">
        <v>3</v>
      </c>
      <c r="B7" s="133" t="s">
        <v>35</v>
      </c>
      <c r="C7" s="133" t="s">
        <v>35</v>
      </c>
      <c r="D7" s="133" t="s">
        <v>35</v>
      </c>
      <c r="E7" s="133" t="s">
        <v>35</v>
      </c>
      <c r="F7" s="133" t="s">
        <v>35</v>
      </c>
    </row>
    <row r="8" spans="1:6" x14ac:dyDescent="0.25">
      <c r="A8" s="132">
        <v>4</v>
      </c>
      <c r="B8" s="133" t="s">
        <v>35</v>
      </c>
      <c r="C8" s="133" t="s">
        <v>35</v>
      </c>
      <c r="D8" s="133" t="s">
        <v>35</v>
      </c>
      <c r="E8" s="133" t="s">
        <v>35</v>
      </c>
      <c r="F8" s="133" t="s">
        <v>35</v>
      </c>
    </row>
    <row r="9" spans="1:6" x14ac:dyDescent="0.25">
      <c r="A9" s="132">
        <v>5</v>
      </c>
      <c r="B9" s="133" t="s">
        <v>35</v>
      </c>
      <c r="C9" s="133" t="s">
        <v>35</v>
      </c>
      <c r="D9" s="133" t="s">
        <v>35</v>
      </c>
      <c r="E9" s="133" t="s">
        <v>35</v>
      </c>
      <c r="F9" s="133" t="s">
        <v>35</v>
      </c>
    </row>
    <row r="10" spans="1:6" x14ac:dyDescent="0.25">
      <c r="A10" s="132">
        <v>6</v>
      </c>
      <c r="B10" s="133" t="s">
        <v>35</v>
      </c>
      <c r="C10" s="133" t="s">
        <v>35</v>
      </c>
      <c r="D10" s="133" t="s">
        <v>35</v>
      </c>
      <c r="E10" s="133" t="s">
        <v>35</v>
      </c>
      <c r="F10" s="133" t="s">
        <v>35</v>
      </c>
    </row>
    <row r="11" spans="1:6" x14ac:dyDescent="0.25">
      <c r="A11" s="132">
        <v>7</v>
      </c>
      <c r="B11" s="133" t="s">
        <v>35</v>
      </c>
      <c r="C11" s="133" t="s">
        <v>35</v>
      </c>
      <c r="D11" s="133" t="s">
        <v>35</v>
      </c>
      <c r="E11" s="133" t="s">
        <v>35</v>
      </c>
      <c r="F11" s="133" t="s">
        <v>35</v>
      </c>
    </row>
    <row r="12" spans="1:6" x14ac:dyDescent="0.25">
      <c r="A12" s="132">
        <v>8</v>
      </c>
      <c r="B12" s="133" t="s">
        <v>35</v>
      </c>
      <c r="C12" s="133" t="s">
        <v>35</v>
      </c>
      <c r="D12" s="133" t="s">
        <v>35</v>
      </c>
      <c r="E12" s="133" t="s">
        <v>35</v>
      </c>
      <c r="F12" s="133" t="s">
        <v>35</v>
      </c>
    </row>
    <row r="13" spans="1:6" x14ac:dyDescent="0.25">
      <c r="A13" s="132">
        <v>9</v>
      </c>
      <c r="B13" s="133" t="s">
        <v>35</v>
      </c>
      <c r="C13" s="133" t="s">
        <v>35</v>
      </c>
      <c r="D13" s="133" t="s">
        <v>35</v>
      </c>
      <c r="E13" s="133" t="s">
        <v>35</v>
      </c>
      <c r="F13" s="133" t="s">
        <v>35</v>
      </c>
    </row>
    <row r="14" spans="1:6" x14ac:dyDescent="0.25">
      <c r="A14" s="132">
        <v>10</v>
      </c>
      <c r="B14" s="133" t="s">
        <v>35</v>
      </c>
      <c r="C14" s="133" t="s">
        <v>35</v>
      </c>
      <c r="D14" s="133" t="s">
        <v>35</v>
      </c>
      <c r="E14" s="133" t="s">
        <v>35</v>
      </c>
      <c r="F14" s="133" t="s">
        <v>35</v>
      </c>
    </row>
    <row r="15" spans="1:6" x14ac:dyDescent="0.25">
      <c r="A15" s="132">
        <v>11</v>
      </c>
      <c r="B15" s="133" t="s">
        <v>35</v>
      </c>
      <c r="C15" s="133" t="s">
        <v>35</v>
      </c>
      <c r="D15" s="133" t="s">
        <v>35</v>
      </c>
      <c r="E15" s="133" t="s">
        <v>35</v>
      </c>
      <c r="F15" s="133" t="s">
        <v>35</v>
      </c>
    </row>
    <row r="16" spans="1:6" x14ac:dyDescent="0.25">
      <c r="A16" s="132">
        <v>12</v>
      </c>
      <c r="B16" s="133" t="s">
        <v>35</v>
      </c>
      <c r="C16" s="133" t="s">
        <v>35</v>
      </c>
      <c r="D16" s="133" t="s">
        <v>35</v>
      </c>
      <c r="E16" s="133" t="s">
        <v>35</v>
      </c>
      <c r="F16" s="133" t="s">
        <v>35</v>
      </c>
    </row>
    <row r="17" spans="1:6" x14ac:dyDescent="0.25">
      <c r="A17" s="132">
        <v>13</v>
      </c>
      <c r="B17" s="133" t="s">
        <v>35</v>
      </c>
      <c r="C17" s="133" t="s">
        <v>35</v>
      </c>
      <c r="D17" s="133" t="s">
        <v>35</v>
      </c>
      <c r="E17" s="133" t="s">
        <v>35</v>
      </c>
      <c r="F17" s="133" t="s">
        <v>35</v>
      </c>
    </row>
    <row r="18" spans="1:6" x14ac:dyDescent="0.25">
      <c r="A18" s="132">
        <v>14</v>
      </c>
      <c r="B18" s="133" t="s">
        <v>35</v>
      </c>
      <c r="C18" s="133" t="s">
        <v>35</v>
      </c>
      <c r="D18" s="133" t="s">
        <v>35</v>
      </c>
      <c r="E18" s="133" t="s">
        <v>35</v>
      </c>
      <c r="F18" s="133" t="s">
        <v>35</v>
      </c>
    </row>
    <row r="19" spans="1:6" x14ac:dyDescent="0.25">
      <c r="A19" s="132">
        <v>15</v>
      </c>
      <c r="B19" s="133" t="s">
        <v>35</v>
      </c>
      <c r="C19" s="133" t="s">
        <v>35</v>
      </c>
      <c r="D19" s="133" t="s">
        <v>35</v>
      </c>
      <c r="E19" s="133" t="s">
        <v>35</v>
      </c>
      <c r="F19" s="133" t="s">
        <v>35</v>
      </c>
    </row>
    <row r="20" spans="1:6" x14ac:dyDescent="0.25">
      <c r="A20" s="132">
        <v>16</v>
      </c>
      <c r="B20" s="133" t="s">
        <v>35</v>
      </c>
      <c r="C20" s="133" t="s">
        <v>35</v>
      </c>
      <c r="D20" s="133" t="s">
        <v>35</v>
      </c>
      <c r="E20" s="133" t="s">
        <v>35</v>
      </c>
      <c r="F20" s="133" t="s">
        <v>35</v>
      </c>
    </row>
    <row r="21" spans="1:6" x14ac:dyDescent="0.25">
      <c r="A21" s="132">
        <v>17</v>
      </c>
      <c r="B21" s="133" t="s">
        <v>35</v>
      </c>
      <c r="C21" s="133" t="s">
        <v>35</v>
      </c>
      <c r="D21" s="133" t="s">
        <v>35</v>
      </c>
      <c r="E21" s="133" t="s">
        <v>35</v>
      </c>
      <c r="F21" s="133" t="s">
        <v>35</v>
      </c>
    </row>
    <row r="22" spans="1:6" x14ac:dyDescent="0.25">
      <c r="A22" s="132">
        <v>18</v>
      </c>
      <c r="B22" s="133" t="s">
        <v>35</v>
      </c>
      <c r="C22" s="133" t="s">
        <v>35</v>
      </c>
      <c r="D22" s="133" t="s">
        <v>35</v>
      </c>
      <c r="E22" s="133" t="s">
        <v>35</v>
      </c>
      <c r="F22" s="133" t="s">
        <v>35</v>
      </c>
    </row>
    <row r="23" spans="1:6" x14ac:dyDescent="0.25">
      <c r="A23" s="132">
        <v>19</v>
      </c>
      <c r="B23" s="133" t="s">
        <v>35</v>
      </c>
      <c r="C23" s="133" t="s">
        <v>35</v>
      </c>
      <c r="D23" s="133" t="s">
        <v>35</v>
      </c>
      <c r="E23" s="133" t="s">
        <v>35</v>
      </c>
      <c r="F23" s="133" t="s">
        <v>35</v>
      </c>
    </row>
    <row r="24" spans="1:6" x14ac:dyDescent="0.25">
      <c r="A24" s="132">
        <v>20</v>
      </c>
      <c r="B24" s="133" t="s">
        <v>35</v>
      </c>
      <c r="C24" s="133" t="s">
        <v>35</v>
      </c>
      <c r="D24" s="133" t="s">
        <v>35</v>
      </c>
      <c r="E24" s="133" t="s">
        <v>35</v>
      </c>
      <c r="F24" s="133" t="s">
        <v>35</v>
      </c>
    </row>
    <row r="25" spans="1:6" x14ac:dyDescent="0.25">
      <c r="A25" s="132">
        <v>21</v>
      </c>
      <c r="B25" s="133" t="s">
        <v>35</v>
      </c>
      <c r="C25" s="133" t="s">
        <v>35</v>
      </c>
      <c r="D25" s="133" t="s">
        <v>35</v>
      </c>
      <c r="E25" s="133" t="s">
        <v>35</v>
      </c>
      <c r="F25" s="133" t="s">
        <v>35</v>
      </c>
    </row>
    <row r="26" spans="1:6" x14ac:dyDescent="0.25">
      <c r="A26" s="132">
        <v>22</v>
      </c>
      <c r="B26" s="133" t="s">
        <v>35</v>
      </c>
      <c r="C26" s="133" t="s">
        <v>35</v>
      </c>
      <c r="D26" s="133" t="s">
        <v>35</v>
      </c>
      <c r="E26" s="133" t="s">
        <v>35</v>
      </c>
      <c r="F26" s="133" t="s">
        <v>35</v>
      </c>
    </row>
    <row r="27" spans="1:6" x14ac:dyDescent="0.25">
      <c r="A27" s="132">
        <v>23</v>
      </c>
      <c r="B27" s="133" t="s">
        <v>35</v>
      </c>
      <c r="C27" s="133" t="s">
        <v>35</v>
      </c>
      <c r="D27" s="133" t="s">
        <v>35</v>
      </c>
      <c r="E27" s="133" t="s">
        <v>35</v>
      </c>
      <c r="F27" s="133" t="s">
        <v>35</v>
      </c>
    </row>
    <row r="28" spans="1:6" x14ac:dyDescent="0.25">
      <c r="A28" s="132">
        <v>24</v>
      </c>
      <c r="B28" s="133" t="s">
        <v>35</v>
      </c>
      <c r="C28" s="133" t="s">
        <v>35</v>
      </c>
      <c r="D28" s="133" t="s">
        <v>35</v>
      </c>
      <c r="E28" s="133" t="s">
        <v>35</v>
      </c>
      <c r="F28" s="133" t="s">
        <v>35</v>
      </c>
    </row>
    <row r="29" spans="1:6" x14ac:dyDescent="0.25">
      <c r="A29" s="132">
        <v>25</v>
      </c>
      <c r="B29" s="133" t="s">
        <v>35</v>
      </c>
      <c r="C29" s="133" t="s">
        <v>35</v>
      </c>
      <c r="D29" s="133" t="s">
        <v>35</v>
      </c>
      <c r="E29" s="133" t="s">
        <v>35</v>
      </c>
      <c r="F29" s="133" t="s">
        <v>35</v>
      </c>
    </row>
    <row r="30" spans="1:6" x14ac:dyDescent="0.25">
      <c r="A30" s="132">
        <v>26</v>
      </c>
      <c r="B30" s="133" t="s">
        <v>35</v>
      </c>
      <c r="C30" s="133" t="s">
        <v>35</v>
      </c>
      <c r="D30" s="133" t="s">
        <v>35</v>
      </c>
      <c r="E30" s="133" t="s">
        <v>35</v>
      </c>
      <c r="F30" s="133" t="s">
        <v>35</v>
      </c>
    </row>
    <row r="31" spans="1:6" x14ac:dyDescent="0.25">
      <c r="A31" s="132">
        <v>27</v>
      </c>
      <c r="B31" s="133" t="s">
        <v>35</v>
      </c>
      <c r="C31" s="133" t="s">
        <v>35</v>
      </c>
      <c r="D31" s="133" t="s">
        <v>35</v>
      </c>
      <c r="E31" s="133" t="s">
        <v>35</v>
      </c>
      <c r="F31" s="133" t="s">
        <v>35</v>
      </c>
    </row>
    <row r="32" spans="1:6" x14ac:dyDescent="0.25">
      <c r="A32" s="132">
        <v>28</v>
      </c>
      <c r="B32" s="133" t="s">
        <v>35</v>
      </c>
      <c r="C32" s="133" t="s">
        <v>35</v>
      </c>
      <c r="D32" s="133" t="s">
        <v>35</v>
      </c>
      <c r="E32" s="133" t="s">
        <v>35</v>
      </c>
      <c r="F32" s="133" t="s">
        <v>35</v>
      </c>
    </row>
    <row r="33" spans="1:6" x14ac:dyDescent="0.25">
      <c r="A33" s="132">
        <v>29</v>
      </c>
      <c r="B33" s="133" t="s">
        <v>35</v>
      </c>
      <c r="C33" s="133" t="s">
        <v>35</v>
      </c>
      <c r="D33" s="133" t="s">
        <v>35</v>
      </c>
      <c r="E33" s="133" t="s">
        <v>35</v>
      </c>
      <c r="F33" s="133" t="s">
        <v>35</v>
      </c>
    </row>
    <row r="34" spans="1:6" x14ac:dyDescent="0.25">
      <c r="A34" s="132">
        <v>30</v>
      </c>
      <c r="B34" s="133" t="s">
        <v>35</v>
      </c>
      <c r="C34" s="133" t="s">
        <v>35</v>
      </c>
      <c r="D34" s="133" t="s">
        <v>35</v>
      </c>
      <c r="E34" s="133" t="s">
        <v>35</v>
      </c>
      <c r="F34" s="133" t="s">
        <v>35</v>
      </c>
    </row>
    <row r="35" spans="1:6" x14ac:dyDescent="0.25">
      <c r="A35" s="132">
        <v>31</v>
      </c>
      <c r="B35" s="133" t="s">
        <v>35</v>
      </c>
      <c r="C35" s="133" t="s">
        <v>35</v>
      </c>
      <c r="D35" s="133" t="s">
        <v>35</v>
      </c>
      <c r="E35" s="133" t="s">
        <v>35</v>
      </c>
      <c r="F35" s="133" t="s">
        <v>35</v>
      </c>
    </row>
    <row r="36" spans="1:6" x14ac:dyDescent="0.25">
      <c r="A36" s="132">
        <v>32</v>
      </c>
      <c r="B36" s="133" t="s">
        <v>35</v>
      </c>
      <c r="C36" s="133" t="s">
        <v>35</v>
      </c>
      <c r="D36" s="133" t="s">
        <v>35</v>
      </c>
      <c r="E36" s="133" t="s">
        <v>35</v>
      </c>
      <c r="F36" s="133" t="s">
        <v>35</v>
      </c>
    </row>
    <row r="37" spans="1:6" x14ac:dyDescent="0.25">
      <c r="A37" s="132">
        <v>33</v>
      </c>
      <c r="B37" s="133" t="s">
        <v>35</v>
      </c>
      <c r="C37" s="133" t="s">
        <v>35</v>
      </c>
      <c r="D37" s="133" t="s">
        <v>35</v>
      </c>
      <c r="E37" s="133" t="s">
        <v>35</v>
      </c>
      <c r="F37" s="133" t="s">
        <v>35</v>
      </c>
    </row>
    <row r="38" spans="1:6" x14ac:dyDescent="0.25">
      <c r="A38" s="132">
        <v>34</v>
      </c>
      <c r="B38" s="133" t="s">
        <v>35</v>
      </c>
      <c r="C38" s="133" t="s">
        <v>35</v>
      </c>
      <c r="D38" s="133" t="s">
        <v>35</v>
      </c>
      <c r="E38" s="133" t="s">
        <v>35</v>
      </c>
      <c r="F38" s="133" t="s">
        <v>35</v>
      </c>
    </row>
    <row r="39" spans="1:6" x14ac:dyDescent="0.25">
      <c r="A39" s="132">
        <v>35</v>
      </c>
      <c r="B39" s="133" t="s">
        <v>35</v>
      </c>
      <c r="C39" s="133" t="s">
        <v>35</v>
      </c>
      <c r="D39" s="133" t="s">
        <v>35</v>
      </c>
      <c r="E39" s="133" t="s">
        <v>35</v>
      </c>
      <c r="F39" s="133" t="s">
        <v>35</v>
      </c>
    </row>
    <row r="40" spans="1:6" x14ac:dyDescent="0.25">
      <c r="A40" s="132">
        <v>36</v>
      </c>
      <c r="B40" s="133" t="s">
        <v>35</v>
      </c>
      <c r="C40" s="133" t="s">
        <v>35</v>
      </c>
      <c r="D40" s="133" t="s">
        <v>35</v>
      </c>
      <c r="E40" s="133" t="s">
        <v>35</v>
      </c>
      <c r="F40" s="133" t="s">
        <v>35</v>
      </c>
    </row>
    <row r="41" spans="1:6" x14ac:dyDescent="0.25">
      <c r="A41" s="132">
        <v>37</v>
      </c>
      <c r="B41" s="133" t="s">
        <v>35</v>
      </c>
      <c r="C41" s="133" t="s">
        <v>35</v>
      </c>
      <c r="D41" s="133" t="s">
        <v>35</v>
      </c>
      <c r="E41" s="133" t="s">
        <v>35</v>
      </c>
      <c r="F41" s="133" t="s">
        <v>35</v>
      </c>
    </row>
    <row r="42" spans="1:6" x14ac:dyDescent="0.25">
      <c r="A42" s="132">
        <v>38</v>
      </c>
      <c r="B42" s="133" t="s">
        <v>35</v>
      </c>
      <c r="C42" s="133" t="s">
        <v>35</v>
      </c>
      <c r="D42" s="133" t="s">
        <v>35</v>
      </c>
      <c r="E42" s="133" t="s">
        <v>35</v>
      </c>
      <c r="F42" s="133" t="s">
        <v>35</v>
      </c>
    </row>
    <row r="43" spans="1:6" x14ac:dyDescent="0.25">
      <c r="A43" s="132">
        <v>39</v>
      </c>
      <c r="B43" s="133" t="s">
        <v>35</v>
      </c>
      <c r="C43" s="133" t="s">
        <v>35</v>
      </c>
      <c r="D43" s="133" t="s">
        <v>35</v>
      </c>
      <c r="E43" s="133" t="s">
        <v>35</v>
      </c>
      <c r="F43" s="133" t="s">
        <v>35</v>
      </c>
    </row>
    <row r="44" spans="1:6" x14ac:dyDescent="0.25">
      <c r="A44" s="132">
        <v>40</v>
      </c>
      <c r="B44" s="133" t="s">
        <v>35</v>
      </c>
      <c r="C44" s="133" t="s">
        <v>35</v>
      </c>
      <c r="D44" s="133" t="s">
        <v>35</v>
      </c>
      <c r="E44" s="133" t="s">
        <v>35</v>
      </c>
      <c r="F44" s="133" t="s">
        <v>35</v>
      </c>
    </row>
    <row r="45" spans="1:6" x14ac:dyDescent="0.25">
      <c r="A45" s="132">
        <v>41</v>
      </c>
      <c r="B45" s="133" t="s">
        <v>35</v>
      </c>
      <c r="C45" s="133" t="s">
        <v>35</v>
      </c>
      <c r="D45" s="133" t="s">
        <v>35</v>
      </c>
      <c r="E45" s="133" t="s">
        <v>35</v>
      </c>
      <c r="F45" s="133" t="s">
        <v>35</v>
      </c>
    </row>
    <row r="46" spans="1:6" x14ac:dyDescent="0.25">
      <c r="A46" s="132">
        <v>42</v>
      </c>
      <c r="B46" s="133" t="s">
        <v>35</v>
      </c>
      <c r="C46" s="133" t="s">
        <v>35</v>
      </c>
      <c r="D46" s="133" t="s">
        <v>35</v>
      </c>
      <c r="E46" s="133" t="s">
        <v>35</v>
      </c>
      <c r="F46" s="133" t="s">
        <v>35</v>
      </c>
    </row>
    <row r="47" spans="1:6" x14ac:dyDescent="0.25">
      <c r="A47" s="132">
        <v>43</v>
      </c>
      <c r="B47" s="133" t="s">
        <v>35</v>
      </c>
      <c r="C47" s="133" t="s">
        <v>35</v>
      </c>
      <c r="D47" s="133" t="s">
        <v>35</v>
      </c>
      <c r="E47" s="133" t="s">
        <v>35</v>
      </c>
      <c r="F47" s="133" t="s">
        <v>35</v>
      </c>
    </row>
    <row r="48" spans="1:6" x14ac:dyDescent="0.25">
      <c r="A48" s="132">
        <v>44</v>
      </c>
      <c r="B48" s="133" t="s">
        <v>35</v>
      </c>
      <c r="C48" s="133" t="s">
        <v>35</v>
      </c>
      <c r="D48" s="133" t="s">
        <v>35</v>
      </c>
      <c r="E48" s="133" t="s">
        <v>35</v>
      </c>
      <c r="F48" s="133" t="s">
        <v>35</v>
      </c>
    </row>
    <row r="49" spans="1:6" x14ac:dyDescent="0.25">
      <c r="A49" s="132">
        <v>45</v>
      </c>
      <c r="B49" s="133" t="s">
        <v>35</v>
      </c>
      <c r="C49" s="133" t="s">
        <v>35</v>
      </c>
      <c r="D49" s="133" t="s">
        <v>35</v>
      </c>
      <c r="E49" s="133" t="s">
        <v>35</v>
      </c>
      <c r="F49" s="133" t="s">
        <v>35</v>
      </c>
    </row>
    <row r="50" spans="1:6" x14ac:dyDescent="0.25">
      <c r="A50" s="132">
        <v>46</v>
      </c>
      <c r="B50" s="133" t="s">
        <v>35</v>
      </c>
      <c r="C50" s="133" t="s">
        <v>35</v>
      </c>
      <c r="D50" s="133" t="s">
        <v>35</v>
      </c>
      <c r="E50" s="133" t="s">
        <v>35</v>
      </c>
      <c r="F50" s="133" t="s">
        <v>35</v>
      </c>
    </row>
    <row r="51" spans="1:6" x14ac:dyDescent="0.25">
      <c r="A51" s="132">
        <v>47</v>
      </c>
      <c r="B51" s="133" t="s">
        <v>35</v>
      </c>
      <c r="C51" s="133" t="s">
        <v>35</v>
      </c>
      <c r="D51" s="133" t="s">
        <v>35</v>
      </c>
      <c r="E51" s="133" t="s">
        <v>35</v>
      </c>
      <c r="F51" s="133" t="s">
        <v>35</v>
      </c>
    </row>
    <row r="52" spans="1:6" x14ac:dyDescent="0.25">
      <c r="A52" s="132">
        <v>48</v>
      </c>
      <c r="B52" s="133" t="s">
        <v>35</v>
      </c>
      <c r="C52" s="133" t="s">
        <v>35</v>
      </c>
      <c r="D52" s="133" t="s">
        <v>35</v>
      </c>
      <c r="E52" s="133" t="s">
        <v>35</v>
      </c>
      <c r="F52" s="133" t="s">
        <v>35</v>
      </c>
    </row>
    <row r="53" spans="1:6" x14ac:dyDescent="0.25">
      <c r="A53" s="132">
        <v>49</v>
      </c>
      <c r="B53" s="133" t="s">
        <v>35</v>
      </c>
      <c r="C53" s="133" t="s">
        <v>35</v>
      </c>
      <c r="D53" s="133" t="s">
        <v>35</v>
      </c>
      <c r="E53" s="133" t="s">
        <v>35</v>
      </c>
      <c r="F53" s="133" t="s">
        <v>35</v>
      </c>
    </row>
    <row r="54" spans="1:6" x14ac:dyDescent="0.25">
      <c r="A54" s="132">
        <v>50</v>
      </c>
      <c r="B54" s="215">
        <v>59.86</v>
      </c>
      <c r="C54" s="215">
        <v>59.86</v>
      </c>
      <c r="D54" s="215">
        <v>40.56</v>
      </c>
      <c r="E54" s="215">
        <v>40.56</v>
      </c>
      <c r="F54" s="133" t="s">
        <v>35</v>
      </c>
    </row>
    <row r="55" spans="1:6" x14ac:dyDescent="0.25">
      <c r="A55" s="132">
        <v>51</v>
      </c>
      <c r="B55" s="215">
        <v>60.82</v>
      </c>
      <c r="C55" s="215">
        <v>60.82</v>
      </c>
      <c r="D55" s="215">
        <v>41.58</v>
      </c>
      <c r="E55" s="215">
        <v>41.58</v>
      </c>
      <c r="F55" s="133" t="s">
        <v>35</v>
      </c>
    </row>
    <row r="56" spans="1:6" x14ac:dyDescent="0.25">
      <c r="A56" s="132">
        <v>52</v>
      </c>
      <c r="B56" s="215">
        <v>61.91</v>
      </c>
      <c r="C56" s="215">
        <v>61.91</v>
      </c>
      <c r="D56" s="215">
        <v>42.74</v>
      </c>
      <c r="E56" s="215">
        <v>42.74</v>
      </c>
      <c r="F56" s="133" t="s">
        <v>35</v>
      </c>
    </row>
    <row r="57" spans="1:6" x14ac:dyDescent="0.25">
      <c r="A57" s="132">
        <v>53</v>
      </c>
      <c r="B57" s="215">
        <v>62.88</v>
      </c>
      <c r="C57" s="215">
        <v>62.88</v>
      </c>
      <c r="D57" s="215">
        <v>43.49</v>
      </c>
      <c r="E57" s="215">
        <v>43.49</v>
      </c>
      <c r="F57" s="133" t="s">
        <v>35</v>
      </c>
    </row>
    <row r="58" spans="1:6" x14ac:dyDescent="0.25">
      <c r="A58" s="132">
        <v>54</v>
      </c>
      <c r="B58" s="215">
        <v>63.98</v>
      </c>
      <c r="C58" s="215">
        <v>63.98</v>
      </c>
      <c r="D58" s="215">
        <v>44.34</v>
      </c>
      <c r="E58" s="215">
        <v>44.34</v>
      </c>
      <c r="F58" s="133" t="s">
        <v>35</v>
      </c>
    </row>
    <row r="59" spans="1:6" x14ac:dyDescent="0.25">
      <c r="A59" s="132">
        <v>55</v>
      </c>
      <c r="B59" s="215">
        <v>65.34</v>
      </c>
      <c r="C59" s="215">
        <v>65.34</v>
      </c>
      <c r="D59" s="215">
        <v>45.39</v>
      </c>
      <c r="E59" s="215">
        <v>45.39</v>
      </c>
      <c r="F59" s="133" t="s">
        <v>35</v>
      </c>
    </row>
    <row r="60" spans="1:6" x14ac:dyDescent="0.25">
      <c r="A60" s="132">
        <v>56</v>
      </c>
      <c r="B60" s="215">
        <v>66.77</v>
      </c>
      <c r="C60" s="215">
        <v>66.77</v>
      </c>
      <c r="D60" s="215">
        <v>46.49</v>
      </c>
      <c r="E60" s="215">
        <v>46.49</v>
      </c>
      <c r="F60" s="133" t="s">
        <v>35</v>
      </c>
    </row>
    <row r="61" spans="1:6" x14ac:dyDescent="0.25">
      <c r="A61" s="132">
        <v>57</v>
      </c>
      <c r="B61" s="215">
        <v>68.38</v>
      </c>
      <c r="C61" s="215">
        <v>68.38</v>
      </c>
      <c r="D61" s="215">
        <v>47.73</v>
      </c>
      <c r="E61" s="215">
        <v>47.73</v>
      </c>
      <c r="F61" s="133" t="s">
        <v>35</v>
      </c>
    </row>
    <row r="62" spans="1:6" x14ac:dyDescent="0.25">
      <c r="A62" s="132">
        <v>58</v>
      </c>
      <c r="B62" s="215">
        <v>69.790000000000006</v>
      </c>
      <c r="C62" s="215">
        <v>69.790000000000006</v>
      </c>
      <c r="D62" s="215">
        <v>48.86</v>
      </c>
      <c r="E62" s="215">
        <v>48.86</v>
      </c>
      <c r="F62" s="133" t="s">
        <v>35</v>
      </c>
    </row>
    <row r="63" spans="1:6" x14ac:dyDescent="0.25">
      <c r="A63" s="132">
        <v>59</v>
      </c>
      <c r="B63" s="215">
        <v>71.38</v>
      </c>
      <c r="C63" s="215">
        <v>71.38</v>
      </c>
      <c r="D63" s="215">
        <v>50.14</v>
      </c>
      <c r="E63" s="215">
        <v>50.14</v>
      </c>
      <c r="F63" s="133" t="s">
        <v>35</v>
      </c>
    </row>
    <row r="64" spans="1:6" x14ac:dyDescent="0.25">
      <c r="A64" s="132">
        <v>60</v>
      </c>
      <c r="B64" s="215">
        <v>73.34</v>
      </c>
      <c r="C64" s="215">
        <v>73.34</v>
      </c>
      <c r="D64" s="215">
        <v>51.72</v>
      </c>
      <c r="E64" s="215">
        <v>51.72</v>
      </c>
      <c r="F64" s="133" t="s">
        <v>35</v>
      </c>
    </row>
    <row r="65" spans="1:6" x14ac:dyDescent="0.25">
      <c r="A65" s="132">
        <v>61</v>
      </c>
      <c r="B65" s="215">
        <v>75.400000000000006</v>
      </c>
      <c r="C65" s="215">
        <v>75.400000000000006</v>
      </c>
      <c r="D65" s="215">
        <v>53.38</v>
      </c>
      <c r="E65" s="215">
        <v>53.38</v>
      </c>
      <c r="F65" s="133" t="s">
        <v>35</v>
      </c>
    </row>
    <row r="66" spans="1:6" x14ac:dyDescent="0.25">
      <c r="A66" s="132">
        <v>62</v>
      </c>
      <c r="B66" s="215">
        <v>77.73</v>
      </c>
      <c r="C66" s="215">
        <v>77.73</v>
      </c>
      <c r="D66" s="215">
        <v>55.26</v>
      </c>
      <c r="E66" s="215">
        <v>55.26</v>
      </c>
      <c r="F66" s="133" t="s">
        <v>35</v>
      </c>
    </row>
    <row r="67" spans="1:6" x14ac:dyDescent="0.25">
      <c r="A67" s="132">
        <v>63</v>
      </c>
      <c r="B67" s="215">
        <v>79.86</v>
      </c>
      <c r="C67" s="215">
        <v>79.86</v>
      </c>
      <c r="D67" s="215">
        <v>57.44</v>
      </c>
      <c r="E67" s="215">
        <v>57.44</v>
      </c>
      <c r="F67" s="133" t="s">
        <v>35</v>
      </c>
    </row>
    <row r="68" spans="1:6" x14ac:dyDescent="0.25">
      <c r="A68" s="132">
        <v>64</v>
      </c>
      <c r="B68" s="215">
        <v>82.27</v>
      </c>
      <c r="C68" s="215">
        <v>82.27</v>
      </c>
      <c r="D68" s="215">
        <v>59.91</v>
      </c>
      <c r="E68" s="215">
        <v>59.91</v>
      </c>
      <c r="F68" s="133" t="s">
        <v>35</v>
      </c>
    </row>
    <row r="69" spans="1:6" x14ac:dyDescent="0.25">
      <c r="A69" s="132">
        <v>65</v>
      </c>
      <c r="B69" s="215">
        <v>85.24</v>
      </c>
      <c r="C69" s="215">
        <v>85.24</v>
      </c>
      <c r="D69" s="215">
        <v>62.96</v>
      </c>
      <c r="E69" s="215">
        <v>62.96</v>
      </c>
      <c r="F69" s="133" t="s">
        <v>35</v>
      </c>
    </row>
    <row r="70" spans="1:6" x14ac:dyDescent="0.25">
      <c r="A70" s="132">
        <v>66</v>
      </c>
      <c r="B70" s="215">
        <v>88.36</v>
      </c>
      <c r="C70" s="215">
        <v>88.36</v>
      </c>
      <c r="D70" s="215">
        <v>66.16</v>
      </c>
      <c r="E70" s="215">
        <v>66.16</v>
      </c>
      <c r="F70" s="133" t="s">
        <v>35</v>
      </c>
    </row>
    <row r="71" spans="1:6" x14ac:dyDescent="0.25">
      <c r="A71" s="132">
        <v>67</v>
      </c>
      <c r="B71" s="215">
        <v>91.91</v>
      </c>
      <c r="C71" s="215">
        <v>91.91</v>
      </c>
      <c r="D71" s="215">
        <v>69.790000000000006</v>
      </c>
      <c r="E71" s="215">
        <v>69.790000000000006</v>
      </c>
      <c r="F71" s="133" t="s">
        <v>35</v>
      </c>
    </row>
    <row r="72" spans="1:6" x14ac:dyDescent="0.25">
      <c r="A72" s="132">
        <v>68</v>
      </c>
      <c r="B72" s="215">
        <v>96.82</v>
      </c>
      <c r="C72" s="215">
        <v>96.82</v>
      </c>
      <c r="D72" s="215">
        <v>73.25</v>
      </c>
      <c r="E72" s="215">
        <v>73.25</v>
      </c>
      <c r="F72" s="133" t="s">
        <v>35</v>
      </c>
    </row>
    <row r="73" spans="1:6" x14ac:dyDescent="0.25">
      <c r="A73" s="132">
        <v>69</v>
      </c>
      <c r="B73" s="215">
        <v>102.4</v>
      </c>
      <c r="C73" s="215">
        <v>102.4</v>
      </c>
      <c r="D73" s="215">
        <v>77.180000000000007</v>
      </c>
      <c r="E73" s="215">
        <v>77.180000000000007</v>
      </c>
      <c r="F73" s="133" t="s">
        <v>35</v>
      </c>
    </row>
    <row r="74" spans="1:6" x14ac:dyDescent="0.25">
      <c r="A74" s="132">
        <v>70</v>
      </c>
      <c r="B74" s="215">
        <v>109.28</v>
      </c>
      <c r="C74" s="215">
        <v>109.28</v>
      </c>
      <c r="D74" s="215">
        <v>82.03</v>
      </c>
      <c r="E74" s="215">
        <v>82.03</v>
      </c>
      <c r="F74" s="133" t="s">
        <v>35</v>
      </c>
    </row>
    <row r="75" spans="1:6" x14ac:dyDescent="0.25">
      <c r="A75" s="132">
        <v>71</v>
      </c>
      <c r="B75" s="215">
        <v>116.5</v>
      </c>
      <c r="C75" s="215">
        <v>116.5</v>
      </c>
      <c r="D75" s="215">
        <v>87.12</v>
      </c>
      <c r="E75" s="215">
        <v>87.12</v>
      </c>
      <c r="F75" s="133" t="s">
        <v>35</v>
      </c>
    </row>
    <row r="76" spans="1:6" x14ac:dyDescent="0.25">
      <c r="A76" s="132">
        <v>72</v>
      </c>
      <c r="B76" s="215">
        <v>124.69</v>
      </c>
      <c r="C76" s="215">
        <v>124.69</v>
      </c>
      <c r="D76" s="215">
        <v>92.9</v>
      </c>
      <c r="E76" s="215">
        <v>92.9</v>
      </c>
      <c r="F76" s="133" t="s">
        <v>35</v>
      </c>
    </row>
    <row r="77" spans="1:6" x14ac:dyDescent="0.25">
      <c r="A77" s="132">
        <v>73</v>
      </c>
      <c r="B77" s="215">
        <v>130.97</v>
      </c>
      <c r="C77" s="215">
        <v>130.97</v>
      </c>
      <c r="D77" s="215">
        <v>98.44</v>
      </c>
      <c r="E77" s="215">
        <v>98.44</v>
      </c>
      <c r="F77" s="133" t="s">
        <v>35</v>
      </c>
    </row>
    <row r="78" spans="1:6" x14ac:dyDescent="0.25">
      <c r="A78" s="132">
        <v>74</v>
      </c>
      <c r="B78" s="215">
        <v>138.08000000000001</v>
      </c>
      <c r="C78" s="215">
        <v>138.08000000000001</v>
      </c>
      <c r="D78" s="215">
        <v>104.73</v>
      </c>
      <c r="E78" s="215">
        <v>104.73</v>
      </c>
      <c r="F78" s="133" t="s">
        <v>35</v>
      </c>
    </row>
    <row r="79" spans="1:6" x14ac:dyDescent="0.25">
      <c r="A79" s="132">
        <v>75</v>
      </c>
      <c r="B79" s="215">
        <v>146.87</v>
      </c>
      <c r="C79" s="215">
        <v>146.87</v>
      </c>
      <c r="D79" s="215">
        <v>112.49</v>
      </c>
      <c r="E79" s="215">
        <v>112.49</v>
      </c>
      <c r="F79" s="133" t="s">
        <v>35</v>
      </c>
    </row>
    <row r="80" spans="1:6" x14ac:dyDescent="0.25">
      <c r="A80" s="132">
        <v>76</v>
      </c>
      <c r="B80" s="215">
        <v>156.08000000000001</v>
      </c>
      <c r="C80" s="215">
        <v>156.08000000000001</v>
      </c>
      <c r="D80" s="215">
        <v>120.63</v>
      </c>
      <c r="E80" s="215">
        <v>120.63</v>
      </c>
      <c r="F80" s="133" t="s">
        <v>35</v>
      </c>
    </row>
    <row r="81" spans="1:6" x14ac:dyDescent="0.25">
      <c r="A81" s="132">
        <v>77</v>
      </c>
      <c r="B81" s="215">
        <v>166.54</v>
      </c>
      <c r="C81" s="215">
        <v>166.54</v>
      </c>
      <c r="D81" s="215">
        <v>129.87</v>
      </c>
      <c r="E81" s="215">
        <v>129.87</v>
      </c>
      <c r="F81" s="133" t="s">
        <v>35</v>
      </c>
    </row>
    <row r="82" spans="1:6" x14ac:dyDescent="0.25">
      <c r="A82" s="132">
        <v>78</v>
      </c>
      <c r="B82" s="215">
        <v>178.16</v>
      </c>
      <c r="C82" s="215">
        <v>178.16</v>
      </c>
      <c r="D82" s="215">
        <v>138.29</v>
      </c>
      <c r="E82" s="215">
        <v>138.29</v>
      </c>
      <c r="F82" s="133" t="s">
        <v>35</v>
      </c>
    </row>
    <row r="83" spans="1:6" x14ac:dyDescent="0.25">
      <c r="A83" s="132">
        <v>79</v>
      </c>
      <c r="B83" s="215">
        <v>191.33</v>
      </c>
      <c r="C83" s="215">
        <v>191.33</v>
      </c>
      <c r="D83" s="215">
        <v>147.83000000000001</v>
      </c>
      <c r="E83" s="215">
        <v>147.83000000000001</v>
      </c>
      <c r="F83" s="133" t="s">
        <v>35</v>
      </c>
    </row>
    <row r="84" spans="1:6" x14ac:dyDescent="0.25">
      <c r="A84" s="132">
        <v>80</v>
      </c>
      <c r="B84" s="215">
        <v>207.61</v>
      </c>
      <c r="C84" s="215">
        <v>207.61</v>
      </c>
      <c r="D84" s="215">
        <v>159.62</v>
      </c>
      <c r="E84" s="215">
        <v>159.62</v>
      </c>
      <c r="F84" s="133" t="s">
        <v>35</v>
      </c>
    </row>
    <row r="85" spans="1:6" x14ac:dyDescent="0.25">
      <c r="A85" s="132">
        <v>81</v>
      </c>
      <c r="B85" s="174">
        <v>224.66</v>
      </c>
      <c r="C85" s="174">
        <v>224.66</v>
      </c>
      <c r="D85" s="174">
        <v>171.96</v>
      </c>
      <c r="E85" s="174">
        <v>171.96</v>
      </c>
      <c r="F85" s="133" t="s">
        <v>35</v>
      </c>
    </row>
    <row r="86" spans="1:6" x14ac:dyDescent="0.25">
      <c r="A86" s="132">
        <v>82</v>
      </c>
      <c r="B86" s="174">
        <v>244.03</v>
      </c>
      <c r="C86" s="174">
        <v>244.03</v>
      </c>
      <c r="D86" s="174">
        <v>185.99</v>
      </c>
      <c r="E86" s="174">
        <v>185.99</v>
      </c>
      <c r="F86" s="133" t="s">
        <v>35</v>
      </c>
    </row>
    <row r="87" spans="1:6" x14ac:dyDescent="0.25">
      <c r="A87" s="132">
        <v>83</v>
      </c>
      <c r="B87" s="174">
        <v>286.23</v>
      </c>
      <c r="C87" s="174">
        <v>286.23</v>
      </c>
      <c r="D87" s="174">
        <v>203.52</v>
      </c>
      <c r="E87" s="174">
        <v>203.52</v>
      </c>
      <c r="F87" s="133" t="s">
        <v>35</v>
      </c>
    </row>
    <row r="88" spans="1:6" x14ac:dyDescent="0.25">
      <c r="A88" s="132">
        <v>84</v>
      </c>
      <c r="B88" s="174">
        <v>318.86</v>
      </c>
      <c r="C88" s="174">
        <v>318.86</v>
      </c>
      <c r="D88" s="174">
        <v>221.74</v>
      </c>
      <c r="E88" s="174">
        <v>221.74</v>
      </c>
      <c r="F88" s="133" t="s">
        <v>35</v>
      </c>
    </row>
    <row r="89" spans="1:6" x14ac:dyDescent="0.25">
      <c r="A89" s="132">
        <v>85</v>
      </c>
      <c r="B89" s="174">
        <v>355.95</v>
      </c>
      <c r="C89" s="174">
        <v>355.95</v>
      </c>
      <c r="D89" s="174">
        <v>242.45</v>
      </c>
      <c r="E89" s="174">
        <v>242.45</v>
      </c>
      <c r="F89" s="133" t="s">
        <v>35</v>
      </c>
    </row>
    <row r="90" spans="1:6" x14ac:dyDescent="0.25">
      <c r="A90" s="132">
        <v>86</v>
      </c>
      <c r="B90" s="133" t="s">
        <v>35</v>
      </c>
      <c r="C90" s="133" t="s">
        <v>35</v>
      </c>
      <c r="D90" s="133" t="s">
        <v>35</v>
      </c>
      <c r="E90" s="133" t="s">
        <v>35</v>
      </c>
      <c r="F90" s="133" t="s">
        <v>35</v>
      </c>
    </row>
    <row r="91" spans="1:6" x14ac:dyDescent="0.25">
      <c r="A91" s="132">
        <v>87</v>
      </c>
      <c r="B91" s="133" t="s">
        <v>35</v>
      </c>
      <c r="C91" s="133" t="s">
        <v>35</v>
      </c>
      <c r="D91" s="133" t="s">
        <v>35</v>
      </c>
      <c r="E91" s="133" t="s">
        <v>35</v>
      </c>
      <c r="F91" s="133" t="s">
        <v>35</v>
      </c>
    </row>
    <row r="92" spans="1:6" x14ac:dyDescent="0.25">
      <c r="A92" s="132">
        <v>88</v>
      </c>
      <c r="B92" s="133" t="s">
        <v>35</v>
      </c>
      <c r="C92" s="133" t="s">
        <v>35</v>
      </c>
      <c r="D92" s="133" t="s">
        <v>35</v>
      </c>
      <c r="E92" s="133" t="s">
        <v>35</v>
      </c>
      <c r="F92" s="133" t="s">
        <v>35</v>
      </c>
    </row>
    <row r="93" spans="1:6" x14ac:dyDescent="0.25">
      <c r="A93" s="132">
        <v>89</v>
      </c>
      <c r="B93" s="133" t="s">
        <v>35</v>
      </c>
      <c r="C93" s="133" t="s">
        <v>35</v>
      </c>
      <c r="D93" s="133" t="s">
        <v>35</v>
      </c>
      <c r="E93" s="133" t="s">
        <v>35</v>
      </c>
      <c r="F93" s="133" t="s">
        <v>35</v>
      </c>
    </row>
    <row r="94" spans="1:6" x14ac:dyDescent="0.25">
      <c r="A94" s="132">
        <v>90</v>
      </c>
      <c r="B94" s="133" t="s">
        <v>35</v>
      </c>
      <c r="C94" s="133" t="s">
        <v>35</v>
      </c>
      <c r="D94" s="133" t="s">
        <v>35</v>
      </c>
      <c r="E94" s="133" t="s">
        <v>35</v>
      </c>
      <c r="F94" s="133" t="s">
        <v>35</v>
      </c>
    </row>
    <row r="95" spans="1:6" x14ac:dyDescent="0.25">
      <c r="A95" s="132">
        <v>91</v>
      </c>
      <c r="B95" s="133" t="s">
        <v>35</v>
      </c>
      <c r="C95" s="133" t="s">
        <v>35</v>
      </c>
      <c r="D95" s="133" t="s">
        <v>35</v>
      </c>
      <c r="E95" s="133" t="s">
        <v>35</v>
      </c>
      <c r="F95" s="133" t="s">
        <v>35</v>
      </c>
    </row>
    <row r="96" spans="1:6" x14ac:dyDescent="0.25">
      <c r="A96" s="132">
        <v>92</v>
      </c>
      <c r="B96" s="133" t="s">
        <v>35</v>
      </c>
      <c r="C96" s="133" t="s">
        <v>35</v>
      </c>
      <c r="D96" s="133" t="s">
        <v>35</v>
      </c>
      <c r="E96" s="133" t="s">
        <v>35</v>
      </c>
      <c r="F96" s="133" t="s">
        <v>35</v>
      </c>
    </row>
    <row r="97" spans="1:6" x14ac:dyDescent="0.25">
      <c r="A97" s="132">
        <v>93</v>
      </c>
      <c r="B97" s="133" t="s">
        <v>35</v>
      </c>
      <c r="C97" s="133" t="s">
        <v>35</v>
      </c>
      <c r="D97" s="133" t="s">
        <v>35</v>
      </c>
      <c r="E97" s="133" t="s">
        <v>35</v>
      </c>
      <c r="F97" s="133" t="s">
        <v>35</v>
      </c>
    </row>
    <row r="98" spans="1:6" x14ac:dyDescent="0.25">
      <c r="A98" s="132">
        <v>94</v>
      </c>
      <c r="B98" s="133" t="s">
        <v>35</v>
      </c>
      <c r="C98" s="133" t="s">
        <v>35</v>
      </c>
      <c r="D98" s="133" t="s">
        <v>35</v>
      </c>
      <c r="E98" s="133" t="s">
        <v>35</v>
      </c>
      <c r="F98" s="133" t="s">
        <v>35</v>
      </c>
    </row>
    <row r="99" spans="1:6" x14ac:dyDescent="0.25">
      <c r="A99" s="132">
        <v>95</v>
      </c>
      <c r="B99" s="133" t="s">
        <v>35</v>
      </c>
      <c r="C99" s="133" t="s">
        <v>35</v>
      </c>
      <c r="D99" s="133" t="s">
        <v>35</v>
      </c>
      <c r="E99" s="133" t="s">
        <v>35</v>
      </c>
      <c r="F99" s="133" t="s">
        <v>35</v>
      </c>
    </row>
    <row r="100" spans="1:6" x14ac:dyDescent="0.25">
      <c r="A100" s="132">
        <v>96</v>
      </c>
      <c r="B100" s="133" t="s">
        <v>35</v>
      </c>
      <c r="C100" s="133" t="s">
        <v>35</v>
      </c>
      <c r="D100" s="133" t="s">
        <v>35</v>
      </c>
      <c r="E100" s="133" t="s">
        <v>35</v>
      </c>
      <c r="F100" s="133" t="s">
        <v>35</v>
      </c>
    </row>
    <row r="101" spans="1:6" x14ac:dyDescent="0.25">
      <c r="A101" s="132">
        <v>97</v>
      </c>
      <c r="B101" s="133" t="s">
        <v>35</v>
      </c>
      <c r="C101" s="133" t="s">
        <v>35</v>
      </c>
      <c r="D101" s="133" t="s">
        <v>35</v>
      </c>
      <c r="E101" s="133" t="s">
        <v>35</v>
      </c>
      <c r="F101" s="133" t="s">
        <v>35</v>
      </c>
    </row>
    <row r="102" spans="1:6" x14ac:dyDescent="0.25">
      <c r="A102" s="132">
        <v>98</v>
      </c>
      <c r="B102" s="133" t="s">
        <v>35</v>
      </c>
      <c r="C102" s="133" t="s">
        <v>35</v>
      </c>
      <c r="D102" s="133" t="s">
        <v>35</v>
      </c>
      <c r="E102" s="133" t="s">
        <v>35</v>
      </c>
      <c r="F102" s="133" t="s">
        <v>35</v>
      </c>
    </row>
    <row r="103" spans="1:6" x14ac:dyDescent="0.25">
      <c r="A103" s="132">
        <v>99</v>
      </c>
      <c r="B103" s="133" t="s">
        <v>35</v>
      </c>
      <c r="C103" s="133" t="s">
        <v>35</v>
      </c>
      <c r="D103" s="133" t="s">
        <v>35</v>
      </c>
      <c r="E103" s="133" t="s">
        <v>35</v>
      </c>
      <c r="F103" s="133" t="s">
        <v>35</v>
      </c>
    </row>
  </sheetData>
  <mergeCells count="3">
    <mergeCell ref="B1:E1"/>
    <mergeCell ref="B2:C2"/>
    <mergeCell ref="D2:E2"/>
  </mergeCells>
  <pageMargins left="0.75" right="0.75" top="0.5" bottom="0.5" header="0.51180555555555496" footer="0.51180555555555496"/>
  <pageSetup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Normal="100" workbookViewId="0">
      <selection activeCell="K63" sqref="K63"/>
    </sheetView>
  </sheetViews>
  <sheetFormatPr defaultRowHeight="11.25" x14ac:dyDescent="0.2"/>
  <cols>
    <col min="1" max="16384" width="9.140625" style="195"/>
  </cols>
  <sheetData>
    <row r="1" spans="1:10" x14ac:dyDescent="0.2">
      <c r="B1" s="288" t="s">
        <v>8</v>
      </c>
      <c r="C1" s="288"/>
      <c r="D1" s="288"/>
      <c r="E1" s="288"/>
      <c r="F1" s="288" t="s">
        <v>54</v>
      </c>
      <c r="G1" s="288"/>
      <c r="H1" s="288"/>
      <c r="I1" s="288"/>
      <c r="J1" s="197" t="s">
        <v>1382</v>
      </c>
    </row>
    <row r="2" spans="1:10" x14ac:dyDescent="0.2">
      <c r="A2" s="198" t="s">
        <v>25</v>
      </c>
      <c r="B2" s="288" t="s">
        <v>1379</v>
      </c>
      <c r="C2" s="288"/>
      <c r="D2" s="288" t="s">
        <v>1380</v>
      </c>
      <c r="E2" s="288"/>
      <c r="F2" s="288" t="s">
        <v>1379</v>
      </c>
      <c r="G2" s="288"/>
      <c r="H2" s="288" t="s">
        <v>1380</v>
      </c>
      <c r="I2" s="288"/>
    </row>
    <row r="3" spans="1:10" x14ac:dyDescent="0.2">
      <c r="B3" s="197" t="s">
        <v>1101</v>
      </c>
      <c r="C3" s="197" t="s">
        <v>1381</v>
      </c>
      <c r="D3" s="197" t="s">
        <v>1101</v>
      </c>
      <c r="E3" s="197" t="s">
        <v>1381</v>
      </c>
      <c r="F3" s="197" t="s">
        <v>1101</v>
      </c>
      <c r="G3" s="197" t="s">
        <v>1381</v>
      </c>
      <c r="H3" s="197" t="s">
        <v>1101</v>
      </c>
      <c r="I3" s="197" t="s">
        <v>1381</v>
      </c>
    </row>
    <row r="4" spans="1:10" x14ac:dyDescent="0.2">
      <c r="A4" s="198">
        <v>0</v>
      </c>
      <c r="B4" s="199" t="s">
        <v>35</v>
      </c>
      <c r="C4" s="199" t="s">
        <v>35</v>
      </c>
      <c r="D4" s="199" t="s">
        <v>35</v>
      </c>
      <c r="E4" s="199" t="s">
        <v>35</v>
      </c>
      <c r="F4" s="199" t="s">
        <v>35</v>
      </c>
      <c r="G4" s="199" t="s">
        <v>35</v>
      </c>
      <c r="H4" s="199" t="s">
        <v>35</v>
      </c>
      <c r="I4" s="199" t="s">
        <v>35</v>
      </c>
      <c r="J4" s="199" t="s">
        <v>35</v>
      </c>
    </row>
    <row r="5" spans="1:10" x14ac:dyDescent="0.2">
      <c r="A5" s="198">
        <v>1</v>
      </c>
      <c r="B5" s="199" t="s">
        <v>35</v>
      </c>
      <c r="C5" s="199" t="s">
        <v>35</v>
      </c>
      <c r="D5" s="199" t="s">
        <v>35</v>
      </c>
      <c r="E5" s="199" t="s">
        <v>35</v>
      </c>
      <c r="F5" s="199" t="s">
        <v>35</v>
      </c>
      <c r="G5" s="199" t="s">
        <v>35</v>
      </c>
      <c r="H5" s="199" t="s">
        <v>35</v>
      </c>
      <c r="I5" s="199" t="s">
        <v>35</v>
      </c>
      <c r="J5" s="199" t="s">
        <v>35</v>
      </c>
    </row>
    <row r="6" spans="1:10" x14ac:dyDescent="0.2">
      <c r="A6" s="198">
        <v>2</v>
      </c>
      <c r="B6" s="199" t="s">
        <v>35</v>
      </c>
      <c r="C6" s="199" t="s">
        <v>35</v>
      </c>
      <c r="D6" s="199" t="s">
        <v>35</v>
      </c>
      <c r="E6" s="199" t="s">
        <v>35</v>
      </c>
      <c r="F6" s="199" t="s">
        <v>35</v>
      </c>
      <c r="G6" s="199" t="s">
        <v>35</v>
      </c>
      <c r="H6" s="199" t="s">
        <v>35</v>
      </c>
      <c r="I6" s="199" t="s">
        <v>35</v>
      </c>
      <c r="J6" s="199" t="s">
        <v>35</v>
      </c>
    </row>
    <row r="7" spans="1:10" x14ac:dyDescent="0.2">
      <c r="A7" s="198">
        <v>3</v>
      </c>
      <c r="B7" s="199" t="s">
        <v>35</v>
      </c>
      <c r="C7" s="199" t="s">
        <v>35</v>
      </c>
      <c r="D7" s="199" t="s">
        <v>35</v>
      </c>
      <c r="E7" s="199" t="s">
        <v>35</v>
      </c>
      <c r="F7" s="199" t="s">
        <v>35</v>
      </c>
      <c r="G7" s="199" t="s">
        <v>35</v>
      </c>
      <c r="H7" s="199" t="s">
        <v>35</v>
      </c>
      <c r="I7" s="199" t="s">
        <v>35</v>
      </c>
      <c r="J7" s="199" t="s">
        <v>35</v>
      </c>
    </row>
    <row r="8" spans="1:10" x14ac:dyDescent="0.2">
      <c r="A8" s="198">
        <v>4</v>
      </c>
      <c r="B8" s="199" t="s">
        <v>35</v>
      </c>
      <c r="C8" s="199" t="s">
        <v>35</v>
      </c>
      <c r="D8" s="199" t="s">
        <v>35</v>
      </c>
      <c r="E8" s="199" t="s">
        <v>35</v>
      </c>
      <c r="F8" s="199" t="s">
        <v>35</v>
      </c>
      <c r="G8" s="199" t="s">
        <v>35</v>
      </c>
      <c r="H8" s="199" t="s">
        <v>35</v>
      </c>
      <c r="I8" s="199" t="s">
        <v>35</v>
      </c>
      <c r="J8" s="199" t="s">
        <v>35</v>
      </c>
    </row>
    <row r="9" spans="1:10" x14ac:dyDescent="0.2">
      <c r="A9" s="198">
        <v>5</v>
      </c>
      <c r="B9" s="199" t="s">
        <v>35</v>
      </c>
      <c r="C9" s="199" t="s">
        <v>35</v>
      </c>
      <c r="D9" s="199" t="s">
        <v>35</v>
      </c>
      <c r="E9" s="199" t="s">
        <v>35</v>
      </c>
      <c r="F9" s="199" t="s">
        <v>35</v>
      </c>
      <c r="G9" s="199" t="s">
        <v>35</v>
      </c>
      <c r="H9" s="199" t="s">
        <v>35</v>
      </c>
      <c r="I9" s="199" t="s">
        <v>35</v>
      </c>
      <c r="J9" s="199" t="s">
        <v>35</v>
      </c>
    </row>
    <row r="10" spans="1:10" x14ac:dyDescent="0.2">
      <c r="A10" s="198">
        <v>6</v>
      </c>
      <c r="B10" s="199" t="s">
        <v>35</v>
      </c>
      <c r="C10" s="199" t="s">
        <v>35</v>
      </c>
      <c r="D10" s="199" t="s">
        <v>35</v>
      </c>
      <c r="E10" s="199" t="s">
        <v>35</v>
      </c>
      <c r="F10" s="199" t="s">
        <v>35</v>
      </c>
      <c r="G10" s="199" t="s">
        <v>35</v>
      </c>
      <c r="H10" s="199" t="s">
        <v>35</v>
      </c>
      <c r="I10" s="199" t="s">
        <v>35</v>
      </c>
      <c r="J10" s="199" t="s">
        <v>35</v>
      </c>
    </row>
    <row r="11" spans="1:10" x14ac:dyDescent="0.2">
      <c r="A11" s="198">
        <v>7</v>
      </c>
      <c r="B11" s="199" t="s">
        <v>35</v>
      </c>
      <c r="C11" s="199" t="s">
        <v>35</v>
      </c>
      <c r="D11" s="199" t="s">
        <v>35</v>
      </c>
      <c r="E11" s="199" t="s">
        <v>35</v>
      </c>
      <c r="F11" s="199" t="s">
        <v>35</v>
      </c>
      <c r="G11" s="199" t="s">
        <v>35</v>
      </c>
      <c r="H11" s="199" t="s">
        <v>35</v>
      </c>
      <c r="I11" s="199" t="s">
        <v>35</v>
      </c>
      <c r="J11" s="199" t="s">
        <v>35</v>
      </c>
    </row>
    <row r="12" spans="1:10" x14ac:dyDescent="0.2">
      <c r="A12" s="198">
        <v>8</v>
      </c>
      <c r="B12" s="199" t="s">
        <v>35</v>
      </c>
      <c r="C12" s="199" t="s">
        <v>35</v>
      </c>
      <c r="D12" s="199" t="s">
        <v>35</v>
      </c>
      <c r="E12" s="199" t="s">
        <v>35</v>
      </c>
      <c r="F12" s="199" t="s">
        <v>35</v>
      </c>
      <c r="G12" s="199" t="s">
        <v>35</v>
      </c>
      <c r="H12" s="199" t="s">
        <v>35</v>
      </c>
      <c r="I12" s="199" t="s">
        <v>35</v>
      </c>
      <c r="J12" s="199" t="s">
        <v>35</v>
      </c>
    </row>
    <row r="13" spans="1:10" x14ac:dyDescent="0.2">
      <c r="A13" s="198">
        <v>9</v>
      </c>
      <c r="B13" s="199" t="s">
        <v>35</v>
      </c>
      <c r="C13" s="199" t="s">
        <v>35</v>
      </c>
      <c r="D13" s="199" t="s">
        <v>35</v>
      </c>
      <c r="E13" s="199" t="s">
        <v>35</v>
      </c>
      <c r="F13" s="199" t="s">
        <v>35</v>
      </c>
      <c r="G13" s="199" t="s">
        <v>35</v>
      </c>
      <c r="H13" s="199" t="s">
        <v>35</v>
      </c>
      <c r="I13" s="199" t="s">
        <v>35</v>
      </c>
      <c r="J13" s="199" t="s">
        <v>35</v>
      </c>
    </row>
    <row r="14" spans="1:10" x14ac:dyDescent="0.2">
      <c r="A14" s="198">
        <v>10</v>
      </c>
      <c r="B14" s="199" t="s">
        <v>35</v>
      </c>
      <c r="C14" s="199" t="s">
        <v>35</v>
      </c>
      <c r="D14" s="199" t="s">
        <v>35</v>
      </c>
      <c r="E14" s="199" t="s">
        <v>35</v>
      </c>
      <c r="F14" s="199" t="s">
        <v>35</v>
      </c>
      <c r="G14" s="199" t="s">
        <v>35</v>
      </c>
      <c r="H14" s="199" t="s">
        <v>35</v>
      </c>
      <c r="I14" s="199" t="s">
        <v>35</v>
      </c>
      <c r="J14" s="199" t="s">
        <v>35</v>
      </c>
    </row>
    <row r="15" spans="1:10" x14ac:dyDescent="0.2">
      <c r="A15" s="198">
        <v>11</v>
      </c>
      <c r="B15" s="199" t="s">
        <v>35</v>
      </c>
      <c r="C15" s="199" t="s">
        <v>35</v>
      </c>
      <c r="D15" s="199" t="s">
        <v>35</v>
      </c>
      <c r="E15" s="199" t="s">
        <v>35</v>
      </c>
      <c r="F15" s="199" t="s">
        <v>35</v>
      </c>
      <c r="G15" s="199" t="s">
        <v>35</v>
      </c>
      <c r="H15" s="199" t="s">
        <v>35</v>
      </c>
      <c r="I15" s="199" t="s">
        <v>35</v>
      </c>
      <c r="J15" s="199" t="s">
        <v>35</v>
      </c>
    </row>
    <row r="16" spans="1:10" x14ac:dyDescent="0.2">
      <c r="A16" s="198">
        <v>12</v>
      </c>
      <c r="B16" s="199" t="s">
        <v>35</v>
      </c>
      <c r="C16" s="199" t="s">
        <v>35</v>
      </c>
      <c r="D16" s="199" t="s">
        <v>35</v>
      </c>
      <c r="E16" s="199" t="s">
        <v>35</v>
      </c>
      <c r="F16" s="199" t="s">
        <v>35</v>
      </c>
      <c r="G16" s="199" t="s">
        <v>35</v>
      </c>
      <c r="H16" s="199" t="s">
        <v>35</v>
      </c>
      <c r="I16" s="199" t="s">
        <v>35</v>
      </c>
      <c r="J16" s="199" t="s">
        <v>35</v>
      </c>
    </row>
    <row r="17" spans="1:10" x14ac:dyDescent="0.2">
      <c r="A17" s="198">
        <v>13</v>
      </c>
      <c r="B17" s="199" t="s">
        <v>35</v>
      </c>
      <c r="C17" s="199" t="s">
        <v>35</v>
      </c>
      <c r="D17" s="199" t="s">
        <v>35</v>
      </c>
      <c r="E17" s="199" t="s">
        <v>35</v>
      </c>
      <c r="F17" s="199" t="s">
        <v>35</v>
      </c>
      <c r="G17" s="199" t="s">
        <v>35</v>
      </c>
      <c r="H17" s="199" t="s">
        <v>35</v>
      </c>
      <c r="I17" s="199" t="s">
        <v>35</v>
      </c>
      <c r="J17" s="199" t="s">
        <v>35</v>
      </c>
    </row>
    <row r="18" spans="1:10" x14ac:dyDescent="0.2">
      <c r="A18" s="198">
        <v>14</v>
      </c>
      <c r="B18" s="199" t="s">
        <v>35</v>
      </c>
      <c r="C18" s="199" t="s">
        <v>35</v>
      </c>
      <c r="D18" s="199" t="s">
        <v>35</v>
      </c>
      <c r="E18" s="199" t="s">
        <v>35</v>
      </c>
      <c r="F18" s="199" t="s">
        <v>35</v>
      </c>
      <c r="G18" s="199" t="s">
        <v>35</v>
      </c>
      <c r="H18" s="199" t="s">
        <v>35</v>
      </c>
      <c r="I18" s="199" t="s">
        <v>35</v>
      </c>
      <c r="J18" s="199" t="s">
        <v>35</v>
      </c>
    </row>
    <row r="19" spans="1:10" x14ac:dyDescent="0.2">
      <c r="A19" s="198">
        <v>15</v>
      </c>
      <c r="B19" s="199" t="s">
        <v>35</v>
      </c>
      <c r="C19" s="199" t="s">
        <v>35</v>
      </c>
      <c r="D19" s="199" t="s">
        <v>35</v>
      </c>
      <c r="E19" s="199" t="s">
        <v>35</v>
      </c>
      <c r="F19" s="199" t="s">
        <v>35</v>
      </c>
      <c r="G19" s="199" t="s">
        <v>35</v>
      </c>
      <c r="H19" s="199" t="s">
        <v>35</v>
      </c>
      <c r="I19" s="199" t="s">
        <v>35</v>
      </c>
      <c r="J19" s="199" t="s">
        <v>35</v>
      </c>
    </row>
    <row r="20" spans="1:10" x14ac:dyDescent="0.2">
      <c r="A20" s="198">
        <v>16</v>
      </c>
      <c r="B20" s="199" t="s">
        <v>35</v>
      </c>
      <c r="C20" s="199" t="s">
        <v>35</v>
      </c>
      <c r="D20" s="199" t="s">
        <v>35</v>
      </c>
      <c r="E20" s="199" t="s">
        <v>35</v>
      </c>
      <c r="F20" s="199" t="s">
        <v>35</v>
      </c>
      <c r="G20" s="199" t="s">
        <v>35</v>
      </c>
      <c r="H20" s="199" t="s">
        <v>35</v>
      </c>
      <c r="I20" s="199" t="s">
        <v>35</v>
      </c>
      <c r="J20" s="199" t="s">
        <v>35</v>
      </c>
    </row>
    <row r="21" spans="1:10" x14ac:dyDescent="0.2">
      <c r="A21" s="198">
        <v>17</v>
      </c>
      <c r="B21" s="199" t="s">
        <v>35</v>
      </c>
      <c r="C21" s="199" t="s">
        <v>35</v>
      </c>
      <c r="D21" s="199" t="s">
        <v>35</v>
      </c>
      <c r="E21" s="199" t="s">
        <v>35</v>
      </c>
      <c r="F21" s="199" t="s">
        <v>35</v>
      </c>
      <c r="G21" s="199" t="s">
        <v>35</v>
      </c>
      <c r="H21" s="199" t="s">
        <v>35</v>
      </c>
      <c r="I21" s="199" t="s">
        <v>35</v>
      </c>
      <c r="J21" s="199" t="s">
        <v>35</v>
      </c>
    </row>
    <row r="22" spans="1:10" x14ac:dyDescent="0.2">
      <c r="A22" s="198">
        <v>18</v>
      </c>
      <c r="B22" s="199" t="s">
        <v>35</v>
      </c>
      <c r="C22" s="199" t="s">
        <v>35</v>
      </c>
      <c r="D22" s="199" t="s">
        <v>35</v>
      </c>
      <c r="E22" s="199" t="s">
        <v>35</v>
      </c>
      <c r="F22" s="199" t="s">
        <v>35</v>
      </c>
      <c r="G22" s="199" t="s">
        <v>35</v>
      </c>
      <c r="H22" s="199" t="s">
        <v>35</v>
      </c>
      <c r="I22" s="199" t="s">
        <v>35</v>
      </c>
      <c r="J22" s="199" t="s">
        <v>35</v>
      </c>
    </row>
    <row r="23" spans="1:10" x14ac:dyDescent="0.2">
      <c r="A23" s="198">
        <v>19</v>
      </c>
      <c r="B23" s="199" t="s">
        <v>35</v>
      </c>
      <c r="C23" s="199" t="s">
        <v>35</v>
      </c>
      <c r="D23" s="199" t="s">
        <v>35</v>
      </c>
      <c r="E23" s="199" t="s">
        <v>35</v>
      </c>
      <c r="F23" s="199" t="s">
        <v>35</v>
      </c>
      <c r="G23" s="199" t="s">
        <v>35</v>
      </c>
      <c r="H23" s="199" t="s">
        <v>35</v>
      </c>
      <c r="I23" s="199" t="s">
        <v>35</v>
      </c>
      <c r="J23" s="199" t="s">
        <v>35</v>
      </c>
    </row>
    <row r="24" spans="1:10" x14ac:dyDescent="0.2">
      <c r="A24" s="198">
        <v>20</v>
      </c>
      <c r="B24" s="199" t="s">
        <v>35</v>
      </c>
      <c r="C24" s="199" t="s">
        <v>35</v>
      </c>
      <c r="D24" s="199" t="s">
        <v>35</v>
      </c>
      <c r="E24" s="199" t="s">
        <v>35</v>
      </c>
      <c r="F24" s="199" t="s">
        <v>35</v>
      </c>
      <c r="G24" s="199" t="s">
        <v>35</v>
      </c>
      <c r="H24" s="199" t="s">
        <v>35</v>
      </c>
      <c r="I24" s="199" t="s">
        <v>35</v>
      </c>
      <c r="J24" s="199" t="s">
        <v>35</v>
      </c>
    </row>
    <row r="25" spans="1:10" x14ac:dyDescent="0.2">
      <c r="A25" s="198">
        <v>21</v>
      </c>
      <c r="B25" s="199" t="s">
        <v>35</v>
      </c>
      <c r="C25" s="199" t="s">
        <v>35</v>
      </c>
      <c r="D25" s="199" t="s">
        <v>35</v>
      </c>
      <c r="E25" s="199" t="s">
        <v>35</v>
      </c>
      <c r="F25" s="199" t="s">
        <v>35</v>
      </c>
      <c r="G25" s="199" t="s">
        <v>35</v>
      </c>
      <c r="H25" s="199" t="s">
        <v>35</v>
      </c>
      <c r="I25" s="199" t="s">
        <v>35</v>
      </c>
      <c r="J25" s="199" t="s">
        <v>35</v>
      </c>
    </row>
    <row r="26" spans="1:10" x14ac:dyDescent="0.2">
      <c r="A26" s="198">
        <v>22</v>
      </c>
      <c r="B26" s="199" t="s">
        <v>35</v>
      </c>
      <c r="C26" s="199" t="s">
        <v>35</v>
      </c>
      <c r="D26" s="199" t="s">
        <v>35</v>
      </c>
      <c r="E26" s="199" t="s">
        <v>35</v>
      </c>
      <c r="F26" s="199" t="s">
        <v>35</v>
      </c>
      <c r="G26" s="199" t="s">
        <v>35</v>
      </c>
      <c r="H26" s="199" t="s">
        <v>35</v>
      </c>
      <c r="I26" s="199" t="s">
        <v>35</v>
      </c>
      <c r="J26" s="199" t="s">
        <v>35</v>
      </c>
    </row>
    <row r="27" spans="1:10" x14ac:dyDescent="0.2">
      <c r="A27" s="198">
        <v>23</v>
      </c>
      <c r="B27" s="199" t="s">
        <v>35</v>
      </c>
      <c r="C27" s="199" t="s">
        <v>35</v>
      </c>
      <c r="D27" s="199" t="s">
        <v>35</v>
      </c>
      <c r="E27" s="199" t="s">
        <v>35</v>
      </c>
      <c r="F27" s="199" t="s">
        <v>35</v>
      </c>
      <c r="G27" s="199" t="s">
        <v>35</v>
      </c>
      <c r="H27" s="199" t="s">
        <v>35</v>
      </c>
      <c r="I27" s="199" t="s">
        <v>35</v>
      </c>
      <c r="J27" s="199" t="s">
        <v>35</v>
      </c>
    </row>
    <row r="28" spans="1:10" x14ac:dyDescent="0.2">
      <c r="A28" s="198">
        <v>24</v>
      </c>
      <c r="B28" s="199" t="s">
        <v>35</v>
      </c>
      <c r="C28" s="199" t="s">
        <v>35</v>
      </c>
      <c r="D28" s="199" t="s">
        <v>35</v>
      </c>
      <c r="E28" s="199" t="s">
        <v>35</v>
      </c>
      <c r="F28" s="199" t="s">
        <v>35</v>
      </c>
      <c r="G28" s="199" t="s">
        <v>35</v>
      </c>
      <c r="H28" s="199" t="s">
        <v>35</v>
      </c>
      <c r="I28" s="199" t="s">
        <v>35</v>
      </c>
      <c r="J28" s="199" t="s">
        <v>35</v>
      </c>
    </row>
    <row r="29" spans="1:10" x14ac:dyDescent="0.2">
      <c r="A29" s="198">
        <v>25</v>
      </c>
      <c r="B29" s="199" t="s">
        <v>35</v>
      </c>
      <c r="C29" s="199" t="s">
        <v>35</v>
      </c>
      <c r="D29" s="199" t="s">
        <v>35</v>
      </c>
      <c r="E29" s="199" t="s">
        <v>35</v>
      </c>
      <c r="F29" s="199" t="s">
        <v>35</v>
      </c>
      <c r="G29" s="199" t="s">
        <v>35</v>
      </c>
      <c r="H29" s="199" t="s">
        <v>35</v>
      </c>
      <c r="I29" s="199" t="s">
        <v>35</v>
      </c>
      <c r="J29" s="199" t="s">
        <v>35</v>
      </c>
    </row>
    <row r="30" spans="1:10" x14ac:dyDescent="0.2">
      <c r="A30" s="198">
        <v>26</v>
      </c>
      <c r="B30" s="199" t="s">
        <v>35</v>
      </c>
      <c r="C30" s="199" t="s">
        <v>35</v>
      </c>
      <c r="D30" s="199" t="s">
        <v>35</v>
      </c>
      <c r="E30" s="199" t="s">
        <v>35</v>
      </c>
      <c r="F30" s="199" t="s">
        <v>35</v>
      </c>
      <c r="G30" s="199" t="s">
        <v>35</v>
      </c>
      <c r="H30" s="199" t="s">
        <v>35</v>
      </c>
      <c r="I30" s="199" t="s">
        <v>35</v>
      </c>
      <c r="J30" s="199" t="s">
        <v>35</v>
      </c>
    </row>
    <row r="31" spans="1:10" x14ac:dyDescent="0.2">
      <c r="A31" s="198">
        <v>27</v>
      </c>
      <c r="B31" s="199" t="s">
        <v>35</v>
      </c>
      <c r="C31" s="199" t="s">
        <v>35</v>
      </c>
      <c r="D31" s="199" t="s">
        <v>35</v>
      </c>
      <c r="E31" s="199" t="s">
        <v>35</v>
      </c>
      <c r="F31" s="199" t="s">
        <v>35</v>
      </c>
      <c r="G31" s="199" t="s">
        <v>35</v>
      </c>
      <c r="H31" s="199" t="s">
        <v>35</v>
      </c>
      <c r="I31" s="199" t="s">
        <v>35</v>
      </c>
      <c r="J31" s="199" t="s">
        <v>35</v>
      </c>
    </row>
    <row r="32" spans="1:10" x14ac:dyDescent="0.2">
      <c r="A32" s="198">
        <v>28</v>
      </c>
      <c r="B32" s="199" t="s">
        <v>35</v>
      </c>
      <c r="C32" s="199" t="s">
        <v>35</v>
      </c>
      <c r="D32" s="199" t="s">
        <v>35</v>
      </c>
      <c r="E32" s="199" t="s">
        <v>35</v>
      </c>
      <c r="F32" s="199" t="s">
        <v>35</v>
      </c>
      <c r="G32" s="199" t="s">
        <v>35</v>
      </c>
      <c r="H32" s="199" t="s">
        <v>35</v>
      </c>
      <c r="I32" s="199" t="s">
        <v>35</v>
      </c>
      <c r="J32" s="199" t="s">
        <v>35</v>
      </c>
    </row>
    <row r="33" spans="1:10" x14ac:dyDescent="0.2">
      <c r="A33" s="198">
        <v>29</v>
      </c>
      <c r="B33" s="199" t="s">
        <v>35</v>
      </c>
      <c r="C33" s="199" t="s">
        <v>35</v>
      </c>
      <c r="D33" s="199" t="s">
        <v>35</v>
      </c>
      <c r="E33" s="199" t="s">
        <v>35</v>
      </c>
      <c r="F33" s="199" t="s">
        <v>35</v>
      </c>
      <c r="G33" s="199" t="s">
        <v>35</v>
      </c>
      <c r="H33" s="199" t="s">
        <v>35</v>
      </c>
      <c r="I33" s="199" t="s">
        <v>35</v>
      </c>
      <c r="J33" s="199" t="s">
        <v>35</v>
      </c>
    </row>
    <row r="34" spans="1:10" x14ac:dyDescent="0.2">
      <c r="A34" s="198">
        <v>30</v>
      </c>
      <c r="B34" s="199" t="s">
        <v>35</v>
      </c>
      <c r="C34" s="199" t="s">
        <v>35</v>
      </c>
      <c r="D34" s="199" t="s">
        <v>35</v>
      </c>
      <c r="E34" s="199" t="s">
        <v>35</v>
      </c>
      <c r="F34" s="199" t="s">
        <v>35</v>
      </c>
      <c r="G34" s="199" t="s">
        <v>35</v>
      </c>
      <c r="H34" s="199" t="s">
        <v>35</v>
      </c>
      <c r="I34" s="199" t="s">
        <v>35</v>
      </c>
      <c r="J34" s="199" t="s">
        <v>35</v>
      </c>
    </row>
    <row r="35" spans="1:10" x14ac:dyDescent="0.2">
      <c r="A35" s="198">
        <v>31</v>
      </c>
      <c r="B35" s="199" t="s">
        <v>35</v>
      </c>
      <c r="C35" s="199" t="s">
        <v>35</v>
      </c>
      <c r="D35" s="199" t="s">
        <v>35</v>
      </c>
      <c r="E35" s="199" t="s">
        <v>35</v>
      </c>
      <c r="F35" s="199" t="s">
        <v>35</v>
      </c>
      <c r="G35" s="199" t="s">
        <v>35</v>
      </c>
      <c r="H35" s="199" t="s">
        <v>35</v>
      </c>
      <c r="I35" s="199" t="s">
        <v>35</v>
      </c>
      <c r="J35" s="199" t="s">
        <v>35</v>
      </c>
    </row>
    <row r="36" spans="1:10" x14ac:dyDescent="0.2">
      <c r="A36" s="198">
        <v>32</v>
      </c>
      <c r="B36" s="199" t="s">
        <v>35</v>
      </c>
      <c r="C36" s="199" t="s">
        <v>35</v>
      </c>
      <c r="D36" s="199" t="s">
        <v>35</v>
      </c>
      <c r="E36" s="199" t="s">
        <v>35</v>
      </c>
      <c r="F36" s="199" t="s">
        <v>35</v>
      </c>
      <c r="G36" s="199" t="s">
        <v>35</v>
      </c>
      <c r="H36" s="199" t="s">
        <v>35</v>
      </c>
      <c r="I36" s="199" t="s">
        <v>35</v>
      </c>
      <c r="J36" s="199" t="s">
        <v>35</v>
      </c>
    </row>
    <row r="37" spans="1:10" x14ac:dyDescent="0.2">
      <c r="A37" s="198">
        <v>33</v>
      </c>
      <c r="B37" s="199" t="s">
        <v>35</v>
      </c>
      <c r="C37" s="199" t="s">
        <v>35</v>
      </c>
      <c r="D37" s="199" t="s">
        <v>35</v>
      </c>
      <c r="E37" s="199" t="s">
        <v>35</v>
      </c>
      <c r="F37" s="199" t="s">
        <v>35</v>
      </c>
      <c r="G37" s="199" t="s">
        <v>35</v>
      </c>
      <c r="H37" s="199" t="s">
        <v>35</v>
      </c>
      <c r="I37" s="199" t="s">
        <v>35</v>
      </c>
      <c r="J37" s="199" t="s">
        <v>35</v>
      </c>
    </row>
    <row r="38" spans="1:10" x14ac:dyDescent="0.2">
      <c r="A38" s="198">
        <v>34</v>
      </c>
      <c r="B38" s="199" t="s">
        <v>35</v>
      </c>
      <c r="C38" s="199" t="s">
        <v>35</v>
      </c>
      <c r="D38" s="199" t="s">
        <v>35</v>
      </c>
      <c r="E38" s="199" t="s">
        <v>35</v>
      </c>
      <c r="F38" s="199" t="s">
        <v>35</v>
      </c>
      <c r="G38" s="199" t="s">
        <v>35</v>
      </c>
      <c r="H38" s="199" t="s">
        <v>35</v>
      </c>
      <c r="I38" s="199" t="s">
        <v>35</v>
      </c>
      <c r="J38" s="199" t="s">
        <v>35</v>
      </c>
    </row>
    <row r="39" spans="1:10" x14ac:dyDescent="0.2">
      <c r="A39" s="198">
        <v>35</v>
      </c>
      <c r="B39" s="199" t="s">
        <v>35</v>
      </c>
      <c r="C39" s="199" t="s">
        <v>35</v>
      </c>
      <c r="D39" s="199" t="s">
        <v>35</v>
      </c>
      <c r="E39" s="199" t="s">
        <v>35</v>
      </c>
      <c r="F39" s="199" t="s">
        <v>35</v>
      </c>
      <c r="G39" s="199" t="s">
        <v>35</v>
      </c>
      <c r="H39" s="199" t="s">
        <v>35</v>
      </c>
      <c r="I39" s="199" t="s">
        <v>35</v>
      </c>
      <c r="J39" s="199" t="s">
        <v>35</v>
      </c>
    </row>
    <row r="40" spans="1:10" x14ac:dyDescent="0.2">
      <c r="A40" s="198">
        <v>36</v>
      </c>
      <c r="B40" s="199" t="s">
        <v>35</v>
      </c>
      <c r="C40" s="199" t="s">
        <v>35</v>
      </c>
      <c r="D40" s="199" t="s">
        <v>35</v>
      </c>
      <c r="E40" s="199" t="s">
        <v>35</v>
      </c>
      <c r="F40" s="199" t="s">
        <v>35</v>
      </c>
      <c r="G40" s="199" t="s">
        <v>35</v>
      </c>
      <c r="H40" s="199" t="s">
        <v>35</v>
      </c>
      <c r="I40" s="199" t="s">
        <v>35</v>
      </c>
      <c r="J40" s="199" t="s">
        <v>35</v>
      </c>
    </row>
    <row r="41" spans="1:10" x14ac:dyDescent="0.2">
      <c r="A41" s="198">
        <v>37</v>
      </c>
      <c r="B41" s="199" t="s">
        <v>35</v>
      </c>
      <c r="C41" s="199" t="s">
        <v>35</v>
      </c>
      <c r="D41" s="199" t="s">
        <v>35</v>
      </c>
      <c r="E41" s="199" t="s">
        <v>35</v>
      </c>
      <c r="F41" s="199" t="s">
        <v>35</v>
      </c>
      <c r="G41" s="199" t="s">
        <v>35</v>
      </c>
      <c r="H41" s="199" t="s">
        <v>35</v>
      </c>
      <c r="I41" s="199" t="s">
        <v>35</v>
      </c>
      <c r="J41" s="199" t="s">
        <v>35</v>
      </c>
    </row>
    <row r="42" spans="1:10" x14ac:dyDescent="0.2">
      <c r="A42" s="198">
        <v>38</v>
      </c>
      <c r="B42" s="199" t="s">
        <v>35</v>
      </c>
      <c r="C42" s="199" t="s">
        <v>35</v>
      </c>
      <c r="D42" s="199" t="s">
        <v>35</v>
      </c>
      <c r="E42" s="199" t="s">
        <v>35</v>
      </c>
      <c r="F42" s="199" t="s">
        <v>35</v>
      </c>
      <c r="G42" s="199" t="s">
        <v>35</v>
      </c>
      <c r="H42" s="199" t="s">
        <v>35</v>
      </c>
      <c r="I42" s="199" t="s">
        <v>35</v>
      </c>
      <c r="J42" s="199" t="s">
        <v>35</v>
      </c>
    </row>
    <row r="43" spans="1:10" x14ac:dyDescent="0.2">
      <c r="A43" s="198">
        <v>39</v>
      </c>
      <c r="B43" s="199" t="s">
        <v>35</v>
      </c>
      <c r="C43" s="199" t="s">
        <v>35</v>
      </c>
      <c r="D43" s="199" t="s">
        <v>35</v>
      </c>
      <c r="E43" s="199" t="s">
        <v>35</v>
      </c>
      <c r="F43" s="199" t="s">
        <v>35</v>
      </c>
      <c r="G43" s="199" t="s">
        <v>35</v>
      </c>
      <c r="H43" s="199" t="s">
        <v>35</v>
      </c>
      <c r="I43" s="199" t="s">
        <v>35</v>
      </c>
      <c r="J43" s="199" t="s">
        <v>35</v>
      </c>
    </row>
    <row r="44" spans="1:10" x14ac:dyDescent="0.2">
      <c r="A44" s="198">
        <v>40</v>
      </c>
      <c r="B44" s="199" t="s">
        <v>35</v>
      </c>
      <c r="C44" s="199" t="s">
        <v>35</v>
      </c>
      <c r="D44" s="199" t="s">
        <v>35</v>
      </c>
      <c r="E44" s="199" t="s">
        <v>35</v>
      </c>
      <c r="F44" s="199" t="s">
        <v>35</v>
      </c>
      <c r="G44" s="199" t="s">
        <v>35</v>
      </c>
      <c r="H44" s="199" t="s">
        <v>35</v>
      </c>
      <c r="I44" s="199" t="s">
        <v>35</v>
      </c>
      <c r="J44" s="199" t="s">
        <v>35</v>
      </c>
    </row>
    <row r="45" spans="1:10" x14ac:dyDescent="0.2">
      <c r="A45" s="198">
        <v>41</v>
      </c>
      <c r="B45" s="199" t="s">
        <v>35</v>
      </c>
      <c r="C45" s="199" t="s">
        <v>35</v>
      </c>
      <c r="D45" s="199" t="s">
        <v>35</v>
      </c>
      <c r="E45" s="199" t="s">
        <v>35</v>
      </c>
      <c r="F45" s="199" t="s">
        <v>35</v>
      </c>
      <c r="G45" s="199" t="s">
        <v>35</v>
      </c>
      <c r="H45" s="199" t="s">
        <v>35</v>
      </c>
      <c r="I45" s="199" t="s">
        <v>35</v>
      </c>
      <c r="J45" s="199" t="s">
        <v>35</v>
      </c>
    </row>
    <row r="46" spans="1:10" x14ac:dyDescent="0.2">
      <c r="A46" s="198">
        <v>42</v>
      </c>
      <c r="B46" s="199" t="s">
        <v>35</v>
      </c>
      <c r="C46" s="199" t="s">
        <v>35</v>
      </c>
      <c r="D46" s="199" t="s">
        <v>35</v>
      </c>
      <c r="E46" s="199" t="s">
        <v>35</v>
      </c>
      <c r="F46" s="199" t="s">
        <v>35</v>
      </c>
      <c r="G46" s="199" t="s">
        <v>35</v>
      </c>
      <c r="H46" s="199" t="s">
        <v>35</v>
      </c>
      <c r="I46" s="199" t="s">
        <v>35</v>
      </c>
      <c r="J46" s="199" t="s">
        <v>35</v>
      </c>
    </row>
    <row r="47" spans="1:10" x14ac:dyDescent="0.2">
      <c r="A47" s="198">
        <v>43</v>
      </c>
      <c r="B47" s="199" t="s">
        <v>35</v>
      </c>
      <c r="C47" s="199" t="s">
        <v>35</v>
      </c>
      <c r="D47" s="199" t="s">
        <v>35</v>
      </c>
      <c r="E47" s="199" t="s">
        <v>35</v>
      </c>
      <c r="F47" s="199" t="s">
        <v>35</v>
      </c>
      <c r="G47" s="199" t="s">
        <v>35</v>
      </c>
      <c r="H47" s="199" t="s">
        <v>35</v>
      </c>
      <c r="I47" s="199" t="s">
        <v>35</v>
      </c>
      <c r="J47" s="199" t="s">
        <v>35</v>
      </c>
    </row>
    <row r="48" spans="1:10" x14ac:dyDescent="0.2">
      <c r="A48" s="198">
        <v>44</v>
      </c>
      <c r="B48" s="199" t="s">
        <v>35</v>
      </c>
      <c r="C48" s="199" t="s">
        <v>35</v>
      </c>
      <c r="D48" s="199" t="s">
        <v>35</v>
      </c>
      <c r="E48" s="199" t="s">
        <v>35</v>
      </c>
      <c r="F48" s="199" t="s">
        <v>35</v>
      </c>
      <c r="G48" s="199" t="s">
        <v>35</v>
      </c>
      <c r="H48" s="199" t="s">
        <v>35</v>
      </c>
      <c r="I48" s="199" t="s">
        <v>35</v>
      </c>
      <c r="J48" s="199" t="s">
        <v>35</v>
      </c>
    </row>
    <row r="49" spans="1:15" x14ac:dyDescent="0.2">
      <c r="A49" s="198">
        <v>45</v>
      </c>
      <c r="B49" s="199" t="s">
        <v>35</v>
      </c>
      <c r="C49" s="199" t="s">
        <v>35</v>
      </c>
      <c r="D49" s="199" t="s">
        <v>35</v>
      </c>
      <c r="E49" s="199" t="s">
        <v>35</v>
      </c>
      <c r="F49" s="199" t="s">
        <v>35</v>
      </c>
      <c r="G49" s="199" t="s">
        <v>35</v>
      </c>
      <c r="H49" s="199" t="s">
        <v>35</v>
      </c>
      <c r="I49" s="199" t="s">
        <v>35</v>
      </c>
      <c r="J49" s="199" t="s">
        <v>35</v>
      </c>
      <c r="L49" s="196"/>
      <c r="M49" s="196"/>
      <c r="N49" s="196"/>
      <c r="O49" s="196"/>
    </row>
    <row r="50" spans="1:15" x14ac:dyDescent="0.2">
      <c r="A50" s="198">
        <v>46</v>
      </c>
      <c r="B50" s="199" t="s">
        <v>35</v>
      </c>
      <c r="C50" s="199" t="s">
        <v>35</v>
      </c>
      <c r="D50" s="199" t="s">
        <v>35</v>
      </c>
      <c r="E50" s="199" t="s">
        <v>35</v>
      </c>
      <c r="F50" s="199" t="s">
        <v>35</v>
      </c>
      <c r="G50" s="199" t="s">
        <v>35</v>
      </c>
      <c r="H50" s="199" t="s">
        <v>35</v>
      </c>
      <c r="I50" s="199" t="s">
        <v>35</v>
      </c>
      <c r="J50" s="199" t="s">
        <v>35</v>
      </c>
      <c r="L50" s="196"/>
    </row>
    <row r="51" spans="1:15" x14ac:dyDescent="0.2">
      <c r="A51" s="198">
        <v>47</v>
      </c>
      <c r="B51" s="199" t="s">
        <v>35</v>
      </c>
      <c r="C51" s="199" t="s">
        <v>35</v>
      </c>
      <c r="D51" s="199" t="s">
        <v>35</v>
      </c>
      <c r="E51" s="199" t="s">
        <v>35</v>
      </c>
      <c r="F51" s="199" t="s">
        <v>35</v>
      </c>
      <c r="G51" s="199" t="s">
        <v>35</v>
      </c>
      <c r="H51" s="199" t="s">
        <v>35</v>
      </c>
      <c r="I51" s="199" t="s">
        <v>35</v>
      </c>
      <c r="J51" s="199" t="s">
        <v>35</v>
      </c>
      <c r="L51" s="196"/>
    </row>
    <row r="52" spans="1:15" x14ac:dyDescent="0.2">
      <c r="A52" s="198">
        <v>48</v>
      </c>
      <c r="B52" s="199" t="s">
        <v>35</v>
      </c>
      <c r="C52" s="199" t="s">
        <v>35</v>
      </c>
      <c r="D52" s="199" t="s">
        <v>35</v>
      </c>
      <c r="E52" s="199" t="s">
        <v>35</v>
      </c>
      <c r="F52" s="199" t="s">
        <v>35</v>
      </c>
      <c r="G52" s="199" t="s">
        <v>35</v>
      </c>
      <c r="H52" s="199" t="s">
        <v>35</v>
      </c>
      <c r="I52" s="199" t="s">
        <v>35</v>
      </c>
      <c r="J52" s="199" t="s">
        <v>35</v>
      </c>
      <c r="L52" s="196"/>
    </row>
    <row r="53" spans="1:15" x14ac:dyDescent="0.2">
      <c r="A53" s="198">
        <v>49</v>
      </c>
      <c r="B53" s="199" t="s">
        <v>35</v>
      </c>
      <c r="C53" s="199" t="s">
        <v>35</v>
      </c>
      <c r="D53" s="199" t="s">
        <v>35</v>
      </c>
      <c r="E53" s="199" t="s">
        <v>35</v>
      </c>
      <c r="F53" s="199" t="s">
        <v>35</v>
      </c>
      <c r="G53" s="199" t="s">
        <v>35</v>
      </c>
      <c r="H53" s="199" t="s">
        <v>35</v>
      </c>
      <c r="I53" s="199" t="s">
        <v>35</v>
      </c>
      <c r="J53" s="199" t="s">
        <v>35</v>
      </c>
      <c r="L53" s="196"/>
    </row>
    <row r="54" spans="1:15" x14ac:dyDescent="0.2">
      <c r="A54" s="198">
        <v>50</v>
      </c>
      <c r="B54" s="196">
        <v>49.87</v>
      </c>
      <c r="C54" s="196">
        <v>33.96</v>
      </c>
      <c r="D54" s="196">
        <v>39.14</v>
      </c>
      <c r="E54" s="196">
        <v>23.73</v>
      </c>
      <c r="F54" s="196">
        <v>81.81</v>
      </c>
      <c r="G54" s="196">
        <v>55.72</v>
      </c>
      <c r="H54" s="196">
        <v>70.63</v>
      </c>
      <c r="I54" s="196">
        <v>40.630000000000003</v>
      </c>
      <c r="J54" s="199" t="s">
        <v>35</v>
      </c>
      <c r="L54" s="196"/>
    </row>
    <row r="55" spans="1:15" x14ac:dyDescent="0.2">
      <c r="A55" s="198">
        <v>51</v>
      </c>
      <c r="B55" s="196">
        <v>52.47</v>
      </c>
      <c r="C55" s="196">
        <v>37.31</v>
      </c>
      <c r="D55" s="196">
        <v>41.86</v>
      </c>
      <c r="E55" s="196">
        <v>24.78</v>
      </c>
      <c r="F55" s="196">
        <v>86.63</v>
      </c>
      <c r="G55" s="196">
        <v>62.38</v>
      </c>
      <c r="H55" s="196">
        <v>76.02</v>
      </c>
      <c r="I55" s="196">
        <v>42.98</v>
      </c>
      <c r="J55" s="199" t="s">
        <v>35</v>
      </c>
      <c r="L55" s="196"/>
    </row>
    <row r="56" spans="1:15" x14ac:dyDescent="0.2">
      <c r="A56" s="198">
        <v>52</v>
      </c>
      <c r="B56" s="196">
        <v>55.15</v>
      </c>
      <c r="C56" s="196">
        <v>40.29</v>
      </c>
      <c r="D56" s="196">
        <v>44.58</v>
      </c>
      <c r="E56" s="196">
        <v>25.84</v>
      </c>
      <c r="F56" s="196">
        <v>91.37</v>
      </c>
      <c r="G56" s="196">
        <v>69.05</v>
      </c>
      <c r="H56" s="196">
        <v>81.239999999999995</v>
      </c>
      <c r="I56" s="196">
        <v>45.34</v>
      </c>
      <c r="J56" s="199" t="s">
        <v>35</v>
      </c>
      <c r="L56" s="196"/>
    </row>
    <row r="57" spans="1:15" x14ac:dyDescent="0.2">
      <c r="A57" s="198">
        <v>53</v>
      </c>
      <c r="B57" s="196">
        <v>57.97</v>
      </c>
      <c r="C57" s="196">
        <v>42.94</v>
      </c>
      <c r="D57" s="196">
        <v>47.32</v>
      </c>
      <c r="E57" s="196">
        <v>26.91</v>
      </c>
      <c r="F57" s="196">
        <v>96.07</v>
      </c>
      <c r="G57" s="196">
        <v>74.599999999999994</v>
      </c>
      <c r="H57" s="196">
        <v>86.26</v>
      </c>
      <c r="I57" s="196">
        <v>47.69</v>
      </c>
      <c r="J57" s="199" t="s">
        <v>35</v>
      </c>
      <c r="L57" s="196"/>
    </row>
    <row r="58" spans="1:15" x14ac:dyDescent="0.2">
      <c r="A58" s="198">
        <v>54</v>
      </c>
      <c r="B58" s="196">
        <v>60.94</v>
      </c>
      <c r="C58" s="196">
        <v>45.39</v>
      </c>
      <c r="D58" s="196">
        <v>50.08</v>
      </c>
      <c r="E58" s="196">
        <v>28.02</v>
      </c>
      <c r="F58" s="196">
        <v>100.79</v>
      </c>
      <c r="G58" s="196">
        <v>79.59</v>
      </c>
      <c r="H58" s="196">
        <v>91.11</v>
      </c>
      <c r="I58" s="196">
        <v>50.05</v>
      </c>
      <c r="J58" s="199" t="s">
        <v>35</v>
      </c>
      <c r="L58" s="196"/>
    </row>
    <row r="59" spans="1:15" x14ac:dyDescent="0.2">
      <c r="A59" s="198">
        <v>55</v>
      </c>
      <c r="B59" s="196">
        <v>64.11</v>
      </c>
      <c r="C59" s="196">
        <v>47.63</v>
      </c>
      <c r="D59" s="196">
        <v>52.9</v>
      </c>
      <c r="E59" s="196">
        <v>29.2</v>
      </c>
      <c r="F59" s="196">
        <v>105.66</v>
      </c>
      <c r="G59" s="196">
        <v>83.45</v>
      </c>
      <c r="H59" s="196">
        <v>95.9</v>
      </c>
      <c r="I59" s="196">
        <v>52.39</v>
      </c>
      <c r="J59" s="199" t="s">
        <v>35</v>
      </c>
      <c r="L59" s="196"/>
    </row>
    <row r="60" spans="1:15" x14ac:dyDescent="0.2">
      <c r="A60" s="198">
        <v>56</v>
      </c>
      <c r="B60" s="196">
        <v>67.260000000000005</v>
      </c>
      <c r="C60" s="196">
        <v>49.39</v>
      </c>
      <c r="D60" s="196">
        <v>55.61</v>
      </c>
      <c r="E60" s="196">
        <v>30.34</v>
      </c>
      <c r="F60" s="196">
        <v>110.95</v>
      </c>
      <c r="G60" s="196">
        <v>86.13</v>
      </c>
      <c r="H60" s="196">
        <v>100.91</v>
      </c>
      <c r="I60" s="196">
        <v>54.47</v>
      </c>
      <c r="J60" s="199" t="s">
        <v>35</v>
      </c>
      <c r="L60" s="196"/>
    </row>
    <row r="61" spans="1:15" x14ac:dyDescent="0.2">
      <c r="A61" s="198">
        <v>57</v>
      </c>
      <c r="B61" s="196">
        <v>70.650000000000006</v>
      </c>
      <c r="C61" s="196">
        <v>50.83</v>
      </c>
      <c r="D61" s="196">
        <v>58.45</v>
      </c>
      <c r="E61" s="196">
        <v>31.6</v>
      </c>
      <c r="F61" s="196">
        <v>116.44</v>
      </c>
      <c r="G61" s="196">
        <v>88.12</v>
      </c>
      <c r="H61" s="196">
        <v>105.97</v>
      </c>
      <c r="I61" s="196">
        <v>56.48</v>
      </c>
      <c r="J61" s="199" t="s">
        <v>35</v>
      </c>
      <c r="L61" s="196"/>
    </row>
    <row r="62" spans="1:15" x14ac:dyDescent="0.2">
      <c r="A62" s="198">
        <v>58</v>
      </c>
      <c r="B62" s="196">
        <v>74.31</v>
      </c>
      <c r="C62" s="196">
        <v>52.05</v>
      </c>
      <c r="D62" s="196">
        <v>61.46</v>
      </c>
      <c r="E62" s="196">
        <v>33</v>
      </c>
      <c r="F62" s="196">
        <v>122.19</v>
      </c>
      <c r="G62" s="196">
        <v>89.47</v>
      </c>
      <c r="H62" s="196">
        <v>111.17</v>
      </c>
      <c r="I62" s="196">
        <v>58.43</v>
      </c>
      <c r="J62" s="199" t="s">
        <v>35</v>
      </c>
      <c r="L62" s="196"/>
    </row>
    <row r="63" spans="1:15" x14ac:dyDescent="0.2">
      <c r="A63" s="198">
        <v>59</v>
      </c>
      <c r="B63" s="196">
        <v>78.260000000000005</v>
      </c>
      <c r="C63" s="196">
        <v>53.04</v>
      </c>
      <c r="D63" s="196">
        <v>64.680000000000007</v>
      </c>
      <c r="E63" s="196">
        <v>34.53</v>
      </c>
      <c r="F63" s="196">
        <v>128.34</v>
      </c>
      <c r="G63" s="196">
        <v>90.23</v>
      </c>
      <c r="H63" s="196">
        <v>116.68</v>
      </c>
      <c r="I63" s="196">
        <v>60.35</v>
      </c>
      <c r="J63" s="199" t="s">
        <v>35</v>
      </c>
      <c r="L63" s="196"/>
    </row>
    <row r="64" spans="1:15" x14ac:dyDescent="0.2">
      <c r="A64" s="198">
        <v>60</v>
      </c>
      <c r="B64" s="196">
        <v>82.51</v>
      </c>
      <c r="C64" s="196">
        <v>53.88</v>
      </c>
      <c r="D64" s="196">
        <v>68.150000000000006</v>
      </c>
      <c r="E64" s="196">
        <v>36.14</v>
      </c>
      <c r="F64" s="196">
        <v>134.86000000000001</v>
      </c>
      <c r="G64" s="196">
        <v>90.45</v>
      </c>
      <c r="H64" s="196">
        <v>122.53</v>
      </c>
      <c r="I64" s="196">
        <v>62.3</v>
      </c>
      <c r="J64" s="199" t="s">
        <v>35</v>
      </c>
      <c r="L64" s="196"/>
    </row>
    <row r="65" spans="1:12" x14ac:dyDescent="0.2">
      <c r="A65" s="198">
        <v>61</v>
      </c>
      <c r="B65" s="196">
        <v>86.66</v>
      </c>
      <c r="C65" s="196">
        <v>54.93</v>
      </c>
      <c r="D65" s="196">
        <v>72.08</v>
      </c>
      <c r="E65" s="196">
        <v>37.979999999999997</v>
      </c>
      <c r="F65" s="196">
        <v>142.63</v>
      </c>
      <c r="G65" s="196">
        <v>90.65</v>
      </c>
      <c r="H65" s="196">
        <v>130.5</v>
      </c>
      <c r="I65" s="196">
        <v>64.66</v>
      </c>
      <c r="J65" s="199" t="s">
        <v>35</v>
      </c>
      <c r="L65" s="196"/>
    </row>
    <row r="66" spans="1:12" x14ac:dyDescent="0.2">
      <c r="A66" s="198">
        <v>62</v>
      </c>
      <c r="B66" s="196">
        <v>91.06</v>
      </c>
      <c r="C66" s="196">
        <v>55.99</v>
      </c>
      <c r="D66" s="196">
        <v>76.180000000000007</v>
      </c>
      <c r="E66" s="196">
        <v>39.880000000000003</v>
      </c>
      <c r="F66" s="196">
        <v>150.68</v>
      </c>
      <c r="G66" s="196">
        <v>90.74</v>
      </c>
      <c r="H66" s="196">
        <v>138.66</v>
      </c>
      <c r="I66" s="196">
        <v>67.27</v>
      </c>
      <c r="J66" s="199" t="s">
        <v>35</v>
      </c>
      <c r="L66" s="196"/>
    </row>
    <row r="67" spans="1:12" x14ac:dyDescent="0.2">
      <c r="A67" s="198">
        <v>63</v>
      </c>
      <c r="B67" s="196">
        <v>95.75</v>
      </c>
      <c r="C67" s="196">
        <v>57.03</v>
      </c>
      <c r="D67" s="196">
        <v>80.44</v>
      </c>
      <c r="E67" s="196">
        <v>41.8</v>
      </c>
      <c r="F67" s="196">
        <v>158.93</v>
      </c>
      <c r="G67" s="196">
        <v>91.13</v>
      </c>
      <c r="H67" s="196">
        <v>146.87</v>
      </c>
      <c r="I67" s="196">
        <v>70.2</v>
      </c>
      <c r="J67" s="199" t="s">
        <v>35</v>
      </c>
      <c r="L67" s="196"/>
    </row>
    <row r="68" spans="1:12" x14ac:dyDescent="0.2">
      <c r="A68" s="198">
        <v>64</v>
      </c>
      <c r="B68" s="196">
        <v>100.75</v>
      </c>
      <c r="C68" s="196">
        <v>58.24</v>
      </c>
      <c r="D68" s="196">
        <v>84.85</v>
      </c>
      <c r="E68" s="196">
        <v>43.76</v>
      </c>
      <c r="F68" s="196">
        <v>167.38</v>
      </c>
      <c r="G68" s="196">
        <v>92.29</v>
      </c>
      <c r="H68" s="196">
        <v>155.06</v>
      </c>
      <c r="I68" s="196">
        <v>73.55</v>
      </c>
      <c r="J68" s="199" t="s">
        <v>35</v>
      </c>
      <c r="L68" s="196"/>
    </row>
    <row r="69" spans="1:12" x14ac:dyDescent="0.2">
      <c r="A69" s="198">
        <v>65</v>
      </c>
      <c r="B69" s="196">
        <v>106.14</v>
      </c>
      <c r="C69" s="196">
        <v>59.7</v>
      </c>
      <c r="D69" s="196">
        <v>89.46</v>
      </c>
      <c r="E69" s="196">
        <v>45.81</v>
      </c>
      <c r="F69" s="196">
        <v>176.14</v>
      </c>
      <c r="G69" s="196">
        <v>94.77</v>
      </c>
      <c r="H69" s="196">
        <v>163.31</v>
      </c>
      <c r="I69" s="196">
        <v>77.42</v>
      </c>
      <c r="J69" s="199" t="s">
        <v>35</v>
      </c>
      <c r="L69" s="196"/>
    </row>
    <row r="70" spans="1:12" x14ac:dyDescent="0.2">
      <c r="A70" s="198">
        <v>66</v>
      </c>
      <c r="B70" s="196">
        <v>112.04</v>
      </c>
      <c r="C70" s="196">
        <v>61.96</v>
      </c>
      <c r="D70" s="196">
        <v>94.23</v>
      </c>
      <c r="E70" s="196">
        <v>47.99</v>
      </c>
      <c r="F70" s="196">
        <v>185.44</v>
      </c>
      <c r="G70" s="196">
        <v>98.97</v>
      </c>
      <c r="H70" s="196">
        <v>171.56</v>
      </c>
      <c r="I70" s="196">
        <v>81.88</v>
      </c>
      <c r="J70" s="199" t="s">
        <v>35</v>
      </c>
      <c r="L70" s="196"/>
    </row>
    <row r="71" spans="1:12" x14ac:dyDescent="0.2">
      <c r="A71" s="198">
        <v>67</v>
      </c>
      <c r="B71" s="196">
        <v>118.51</v>
      </c>
      <c r="C71" s="196">
        <v>65.260000000000005</v>
      </c>
      <c r="D71" s="196">
        <v>99.16</v>
      </c>
      <c r="E71" s="196">
        <v>50.38</v>
      </c>
      <c r="F71" s="196">
        <v>195.45</v>
      </c>
      <c r="G71" s="196">
        <v>104.98</v>
      </c>
      <c r="H71" s="196">
        <v>179.89</v>
      </c>
      <c r="I71" s="196">
        <v>86.97</v>
      </c>
      <c r="J71" s="199" t="s">
        <v>35</v>
      </c>
      <c r="L71" s="196"/>
    </row>
    <row r="72" spans="1:12" x14ac:dyDescent="0.2">
      <c r="A72" s="198">
        <v>68</v>
      </c>
      <c r="B72" s="196">
        <v>125.63</v>
      </c>
      <c r="C72" s="196">
        <v>69.599999999999994</v>
      </c>
      <c r="D72" s="196">
        <v>104.24</v>
      </c>
      <c r="E72" s="196">
        <v>53.06</v>
      </c>
      <c r="F72" s="196">
        <v>206.39</v>
      </c>
      <c r="G72" s="196">
        <v>112.65</v>
      </c>
      <c r="H72" s="196">
        <v>188.37</v>
      </c>
      <c r="I72" s="196">
        <v>92.71</v>
      </c>
      <c r="J72" s="199" t="s">
        <v>35</v>
      </c>
      <c r="L72" s="196"/>
    </row>
    <row r="73" spans="1:12" x14ac:dyDescent="0.2">
      <c r="A73" s="198">
        <v>69</v>
      </c>
      <c r="B73" s="196">
        <v>133.44999999999999</v>
      </c>
      <c r="C73" s="196">
        <v>74.739999999999995</v>
      </c>
      <c r="D73" s="196">
        <v>109.52</v>
      </c>
      <c r="E73" s="196">
        <v>56.14</v>
      </c>
      <c r="F73" s="196">
        <v>218.4</v>
      </c>
      <c r="G73" s="196">
        <v>120.99</v>
      </c>
      <c r="H73" s="196">
        <v>197.16</v>
      </c>
      <c r="I73" s="196">
        <v>98.83</v>
      </c>
      <c r="J73" s="199" t="s">
        <v>35</v>
      </c>
      <c r="L73" s="196"/>
    </row>
    <row r="74" spans="1:12" x14ac:dyDescent="0.2">
      <c r="A74" s="198">
        <v>70</v>
      </c>
      <c r="B74" s="196">
        <v>142.05000000000001</v>
      </c>
      <c r="C74" s="196">
        <v>80.5</v>
      </c>
      <c r="D74" s="196">
        <v>115.04</v>
      </c>
      <c r="E74" s="196">
        <v>59.66</v>
      </c>
      <c r="F74" s="196">
        <v>231.64</v>
      </c>
      <c r="G74" s="196">
        <v>128.46</v>
      </c>
      <c r="H74" s="196">
        <v>206.35</v>
      </c>
      <c r="I74" s="196">
        <v>104.52</v>
      </c>
      <c r="J74" s="199" t="s">
        <v>35</v>
      </c>
      <c r="L74" s="196"/>
    </row>
    <row r="75" spans="1:12" x14ac:dyDescent="0.2">
      <c r="A75" s="198">
        <v>71</v>
      </c>
      <c r="B75" s="196">
        <v>151.66999999999999</v>
      </c>
      <c r="C75" s="196">
        <v>86.36</v>
      </c>
      <c r="D75" s="196">
        <v>120.02</v>
      </c>
      <c r="E75" s="196">
        <v>63.44</v>
      </c>
      <c r="F75" s="196">
        <v>247.7</v>
      </c>
      <c r="G75" s="196">
        <v>136.91</v>
      </c>
      <c r="H75" s="196">
        <v>215.61</v>
      </c>
      <c r="I75" s="196">
        <v>110.67</v>
      </c>
      <c r="J75" s="199" t="s">
        <v>35</v>
      </c>
      <c r="L75" s="196"/>
    </row>
    <row r="76" spans="1:12" x14ac:dyDescent="0.2">
      <c r="A76" s="198">
        <v>72</v>
      </c>
      <c r="B76" s="196">
        <v>162.08000000000001</v>
      </c>
      <c r="C76" s="196">
        <v>92.42</v>
      </c>
      <c r="D76" s="196">
        <v>125.25</v>
      </c>
      <c r="E76" s="196">
        <v>67.67</v>
      </c>
      <c r="F76" s="196">
        <v>264.22000000000003</v>
      </c>
      <c r="G76" s="196">
        <v>146.07</v>
      </c>
      <c r="H76" s="196">
        <v>224.6</v>
      </c>
      <c r="I76" s="196">
        <v>117.31</v>
      </c>
      <c r="J76" s="199" t="s">
        <v>35</v>
      </c>
      <c r="L76" s="196"/>
    </row>
    <row r="77" spans="1:12" x14ac:dyDescent="0.2">
      <c r="A77" s="198">
        <v>73</v>
      </c>
      <c r="B77" s="196">
        <v>173.26</v>
      </c>
      <c r="C77" s="196">
        <v>98.68</v>
      </c>
      <c r="D77" s="196">
        <v>130.83000000000001</v>
      </c>
      <c r="E77" s="196">
        <v>72.349999999999994</v>
      </c>
      <c r="F77" s="196">
        <v>281.20999999999998</v>
      </c>
      <c r="G77" s="196">
        <v>155.94999999999999</v>
      </c>
      <c r="H77" s="196">
        <v>233.58</v>
      </c>
      <c r="I77" s="196">
        <v>124.49</v>
      </c>
      <c r="J77" s="199" t="s">
        <v>35</v>
      </c>
      <c r="L77" s="196"/>
    </row>
    <row r="78" spans="1:12" x14ac:dyDescent="0.2">
      <c r="A78" s="198">
        <v>74</v>
      </c>
      <c r="B78" s="196">
        <v>185.13</v>
      </c>
      <c r="C78" s="196">
        <v>105.13</v>
      </c>
      <c r="D78" s="196">
        <v>136.83000000000001</v>
      </c>
      <c r="E78" s="196">
        <v>77.45</v>
      </c>
      <c r="F78" s="196">
        <v>298.97000000000003</v>
      </c>
      <c r="G78" s="196">
        <v>166.72</v>
      </c>
      <c r="H78" s="196">
        <v>243.07</v>
      </c>
      <c r="I78" s="196">
        <v>132.27000000000001</v>
      </c>
      <c r="J78" s="199" t="s">
        <v>35</v>
      </c>
      <c r="L78" s="196"/>
    </row>
    <row r="79" spans="1:12" x14ac:dyDescent="0.2">
      <c r="A79" s="198">
        <v>75</v>
      </c>
      <c r="B79" s="196">
        <v>197.64</v>
      </c>
      <c r="C79" s="196">
        <v>112.03</v>
      </c>
      <c r="D79" s="196">
        <v>143.34</v>
      </c>
      <c r="E79" s="196">
        <v>82.94</v>
      </c>
      <c r="F79" s="196">
        <v>318.18</v>
      </c>
      <c r="G79" s="196">
        <v>178.46</v>
      </c>
      <c r="H79" s="196">
        <v>253.84</v>
      </c>
      <c r="I79" s="196">
        <v>140.69999999999999</v>
      </c>
      <c r="J79" s="199" t="s">
        <v>35</v>
      </c>
      <c r="L79" s="196"/>
    </row>
    <row r="80" spans="1:12" x14ac:dyDescent="0.2">
      <c r="A80" s="198">
        <v>76</v>
      </c>
      <c r="B80" s="196">
        <v>212.03</v>
      </c>
      <c r="C80" s="196">
        <v>119.37</v>
      </c>
      <c r="D80" s="196">
        <v>150.38999999999999</v>
      </c>
      <c r="E80" s="196">
        <v>88.74</v>
      </c>
      <c r="F80" s="196">
        <v>337.44</v>
      </c>
      <c r="G80" s="196">
        <v>190.06</v>
      </c>
      <c r="H80" s="196">
        <v>263.27999999999997</v>
      </c>
      <c r="I80" s="196">
        <v>149.38</v>
      </c>
      <c r="J80" s="199" t="s">
        <v>35</v>
      </c>
      <c r="L80" s="196"/>
    </row>
    <row r="81" spans="1:12" x14ac:dyDescent="0.2">
      <c r="A81" s="198">
        <v>77</v>
      </c>
      <c r="B81" s="196">
        <v>227.07</v>
      </c>
      <c r="C81" s="196">
        <v>127.4</v>
      </c>
      <c r="D81" s="196">
        <v>158.12</v>
      </c>
      <c r="E81" s="196">
        <v>94.73</v>
      </c>
      <c r="F81" s="196">
        <v>360.74</v>
      </c>
      <c r="G81" s="196">
        <v>203.08</v>
      </c>
      <c r="H81" s="196">
        <v>276.32</v>
      </c>
      <c r="I81" s="196">
        <v>159.27000000000001</v>
      </c>
      <c r="J81" s="199" t="s">
        <v>35</v>
      </c>
      <c r="L81" s="196"/>
    </row>
    <row r="82" spans="1:12" x14ac:dyDescent="0.2">
      <c r="A82" s="198">
        <v>78</v>
      </c>
      <c r="B82" s="196">
        <v>242.64</v>
      </c>
      <c r="C82" s="196">
        <v>136.1</v>
      </c>
      <c r="D82" s="196">
        <v>166.41</v>
      </c>
      <c r="E82" s="196">
        <v>100.84</v>
      </c>
      <c r="F82" s="196">
        <v>390.85</v>
      </c>
      <c r="G82" s="196">
        <v>217.67</v>
      </c>
      <c r="H82" s="196">
        <v>294.86</v>
      </c>
      <c r="I82" s="196">
        <v>170.94</v>
      </c>
      <c r="J82" s="199" t="s">
        <v>35</v>
      </c>
      <c r="L82" s="196"/>
    </row>
    <row r="83" spans="1:12" x14ac:dyDescent="0.2">
      <c r="A83" s="198">
        <v>79</v>
      </c>
      <c r="B83" s="196">
        <v>258.67</v>
      </c>
      <c r="C83" s="196">
        <v>145.32</v>
      </c>
      <c r="D83" s="196">
        <v>175.28</v>
      </c>
      <c r="E83" s="196">
        <v>107</v>
      </c>
      <c r="F83" s="196">
        <v>431.45</v>
      </c>
      <c r="G83" s="196">
        <v>234</v>
      </c>
      <c r="H83" s="196">
        <v>321.60000000000002</v>
      </c>
      <c r="I83" s="196">
        <v>185.16</v>
      </c>
      <c r="J83" s="199" t="s">
        <v>35</v>
      </c>
      <c r="L83" s="196"/>
    </row>
    <row r="84" spans="1:12" x14ac:dyDescent="0.2">
      <c r="A84" s="198">
        <v>80</v>
      </c>
      <c r="B84" s="196">
        <v>275.01</v>
      </c>
      <c r="C84" s="196">
        <v>154.85</v>
      </c>
      <c r="D84" s="196">
        <v>184.47</v>
      </c>
      <c r="E84" s="196">
        <v>113.21</v>
      </c>
      <c r="F84" s="196">
        <v>486.5</v>
      </c>
      <c r="G84" s="196">
        <v>252.18</v>
      </c>
      <c r="H84" s="196">
        <v>358.97</v>
      </c>
      <c r="I84" s="196">
        <v>202.9</v>
      </c>
      <c r="J84" s="199" t="s">
        <v>35</v>
      </c>
      <c r="L84" s="196"/>
    </row>
    <row r="85" spans="1:12" x14ac:dyDescent="0.2">
      <c r="A85" s="198">
        <v>81</v>
      </c>
      <c r="B85" s="196">
        <v>291.70999999999998</v>
      </c>
      <c r="C85" s="196">
        <v>165.4</v>
      </c>
      <c r="D85" s="196">
        <v>194.87</v>
      </c>
      <c r="E85" s="196">
        <v>119.89</v>
      </c>
      <c r="F85" s="199" t="s">
        <v>35</v>
      </c>
      <c r="G85" s="199" t="s">
        <v>35</v>
      </c>
      <c r="H85" s="199" t="s">
        <v>35</v>
      </c>
      <c r="I85" s="199" t="s">
        <v>35</v>
      </c>
      <c r="J85" s="199" t="s">
        <v>35</v>
      </c>
      <c r="L85" s="196"/>
    </row>
    <row r="86" spans="1:12" x14ac:dyDescent="0.2">
      <c r="A86" s="198">
        <v>82</v>
      </c>
      <c r="B86" s="196">
        <v>308.39999999999998</v>
      </c>
      <c r="C86" s="196">
        <v>176.2</v>
      </c>
      <c r="D86" s="196">
        <v>204.72</v>
      </c>
      <c r="E86" s="196">
        <v>126.81</v>
      </c>
      <c r="F86" s="199" t="s">
        <v>35</v>
      </c>
      <c r="G86" s="199" t="s">
        <v>35</v>
      </c>
      <c r="H86" s="199" t="s">
        <v>35</v>
      </c>
      <c r="I86" s="199" t="s">
        <v>35</v>
      </c>
      <c r="J86" s="199" t="s">
        <v>35</v>
      </c>
    </row>
    <row r="87" spans="1:12" x14ac:dyDescent="0.2">
      <c r="A87" s="198">
        <v>83</v>
      </c>
      <c r="B87" s="196">
        <v>324.88</v>
      </c>
      <c r="C87" s="196">
        <v>187.2</v>
      </c>
      <c r="D87" s="196">
        <v>213.42</v>
      </c>
      <c r="E87" s="196">
        <v>134.07</v>
      </c>
      <c r="F87" s="199" t="s">
        <v>35</v>
      </c>
      <c r="G87" s="199" t="s">
        <v>35</v>
      </c>
      <c r="H87" s="199" t="s">
        <v>35</v>
      </c>
      <c r="I87" s="199" t="s">
        <v>35</v>
      </c>
      <c r="J87" s="199" t="s">
        <v>35</v>
      </c>
    </row>
    <row r="88" spans="1:12" x14ac:dyDescent="0.2">
      <c r="A88" s="198">
        <v>84</v>
      </c>
      <c r="B88" s="196">
        <v>340.98</v>
      </c>
      <c r="C88" s="196">
        <v>198.4</v>
      </c>
      <c r="D88" s="196">
        <v>220.32</v>
      </c>
      <c r="E88" s="196">
        <v>141.77000000000001</v>
      </c>
      <c r="F88" s="199" t="s">
        <v>35</v>
      </c>
      <c r="G88" s="199" t="s">
        <v>35</v>
      </c>
      <c r="H88" s="199" t="s">
        <v>35</v>
      </c>
      <c r="I88" s="199" t="s">
        <v>35</v>
      </c>
      <c r="J88" s="199" t="s">
        <v>35</v>
      </c>
    </row>
    <row r="89" spans="1:12" x14ac:dyDescent="0.2">
      <c r="A89" s="198">
        <v>85</v>
      </c>
      <c r="B89" s="196">
        <v>356.46</v>
      </c>
      <c r="C89" s="196">
        <v>209.75</v>
      </c>
      <c r="D89" s="196">
        <v>224.75</v>
      </c>
      <c r="E89" s="196">
        <v>150.06</v>
      </c>
      <c r="F89" s="199" t="s">
        <v>35</v>
      </c>
      <c r="G89" s="199" t="s">
        <v>35</v>
      </c>
      <c r="H89" s="199" t="s">
        <v>35</v>
      </c>
      <c r="I89" s="199" t="s">
        <v>35</v>
      </c>
      <c r="J89" s="199" t="s">
        <v>35</v>
      </c>
    </row>
    <row r="90" spans="1:12" x14ac:dyDescent="0.2">
      <c r="A90" s="198">
        <v>86</v>
      </c>
      <c r="B90" s="199" t="s">
        <v>35</v>
      </c>
      <c r="C90" s="199" t="s">
        <v>35</v>
      </c>
      <c r="D90" s="199" t="s">
        <v>35</v>
      </c>
      <c r="E90" s="199" t="s">
        <v>35</v>
      </c>
      <c r="F90" s="199" t="s">
        <v>35</v>
      </c>
      <c r="G90" s="199" t="s">
        <v>35</v>
      </c>
      <c r="H90" s="199" t="s">
        <v>35</v>
      </c>
      <c r="I90" s="199" t="s">
        <v>35</v>
      </c>
      <c r="J90" s="199" t="s">
        <v>35</v>
      </c>
    </row>
    <row r="91" spans="1:12" x14ac:dyDescent="0.2">
      <c r="A91" s="198">
        <v>87</v>
      </c>
      <c r="B91" s="199" t="s">
        <v>35</v>
      </c>
      <c r="C91" s="199" t="s">
        <v>35</v>
      </c>
      <c r="D91" s="199" t="s">
        <v>35</v>
      </c>
      <c r="E91" s="199" t="s">
        <v>35</v>
      </c>
      <c r="F91" s="199" t="s">
        <v>35</v>
      </c>
      <c r="G91" s="199" t="s">
        <v>35</v>
      </c>
      <c r="H91" s="199" t="s">
        <v>35</v>
      </c>
      <c r="I91" s="199" t="s">
        <v>35</v>
      </c>
      <c r="J91" s="199" t="s">
        <v>35</v>
      </c>
    </row>
    <row r="92" spans="1:12" x14ac:dyDescent="0.2">
      <c r="A92" s="198">
        <v>88</v>
      </c>
      <c r="B92" s="199" t="s">
        <v>35</v>
      </c>
      <c r="C92" s="199" t="s">
        <v>35</v>
      </c>
      <c r="D92" s="199" t="s">
        <v>35</v>
      </c>
      <c r="E92" s="199" t="s">
        <v>35</v>
      </c>
      <c r="F92" s="199" t="s">
        <v>35</v>
      </c>
      <c r="G92" s="199" t="s">
        <v>35</v>
      </c>
      <c r="H92" s="199" t="s">
        <v>35</v>
      </c>
      <c r="I92" s="199" t="s">
        <v>35</v>
      </c>
      <c r="J92" s="199" t="s">
        <v>35</v>
      </c>
    </row>
    <row r="93" spans="1:12" x14ac:dyDescent="0.2">
      <c r="A93" s="198">
        <v>89</v>
      </c>
      <c r="B93" s="199" t="s">
        <v>35</v>
      </c>
      <c r="C93" s="199" t="s">
        <v>35</v>
      </c>
      <c r="D93" s="199" t="s">
        <v>35</v>
      </c>
      <c r="E93" s="199" t="s">
        <v>35</v>
      </c>
      <c r="F93" s="199" t="s">
        <v>35</v>
      </c>
      <c r="G93" s="199" t="s">
        <v>35</v>
      </c>
      <c r="H93" s="199" t="s">
        <v>35</v>
      </c>
      <c r="I93" s="199" t="s">
        <v>35</v>
      </c>
      <c r="J93" s="199" t="s">
        <v>35</v>
      </c>
    </row>
    <row r="94" spans="1:12" x14ac:dyDescent="0.2">
      <c r="A94" s="198">
        <v>90</v>
      </c>
      <c r="B94" s="199" t="s">
        <v>35</v>
      </c>
      <c r="C94" s="199" t="s">
        <v>35</v>
      </c>
      <c r="D94" s="199" t="s">
        <v>35</v>
      </c>
      <c r="E94" s="199" t="s">
        <v>35</v>
      </c>
      <c r="F94" s="199" t="s">
        <v>35</v>
      </c>
      <c r="G94" s="199" t="s">
        <v>35</v>
      </c>
      <c r="H94" s="199" t="s">
        <v>35</v>
      </c>
      <c r="I94" s="199" t="s">
        <v>35</v>
      </c>
      <c r="J94" s="199" t="s">
        <v>35</v>
      </c>
    </row>
    <row r="95" spans="1:12" x14ac:dyDescent="0.2">
      <c r="A95" s="198">
        <v>91</v>
      </c>
      <c r="B95" s="199" t="s">
        <v>35</v>
      </c>
      <c r="C95" s="199" t="s">
        <v>35</v>
      </c>
      <c r="D95" s="199" t="s">
        <v>35</v>
      </c>
      <c r="E95" s="199" t="s">
        <v>35</v>
      </c>
      <c r="F95" s="199" t="s">
        <v>35</v>
      </c>
      <c r="G95" s="199" t="s">
        <v>35</v>
      </c>
      <c r="H95" s="199" t="s">
        <v>35</v>
      </c>
      <c r="I95" s="199" t="s">
        <v>35</v>
      </c>
      <c r="J95" s="199" t="s">
        <v>35</v>
      </c>
    </row>
    <row r="96" spans="1:12" x14ac:dyDescent="0.2">
      <c r="A96" s="198">
        <v>92</v>
      </c>
      <c r="B96" s="199" t="s">
        <v>35</v>
      </c>
      <c r="C96" s="199" t="s">
        <v>35</v>
      </c>
      <c r="D96" s="199" t="s">
        <v>35</v>
      </c>
      <c r="E96" s="199" t="s">
        <v>35</v>
      </c>
      <c r="F96" s="199" t="s">
        <v>35</v>
      </c>
      <c r="G96" s="199" t="s">
        <v>35</v>
      </c>
      <c r="H96" s="199" t="s">
        <v>35</v>
      </c>
      <c r="I96" s="199" t="s">
        <v>35</v>
      </c>
      <c r="J96" s="199" t="s">
        <v>35</v>
      </c>
    </row>
    <row r="97" spans="1:10" x14ac:dyDescent="0.2">
      <c r="A97" s="198">
        <v>93</v>
      </c>
      <c r="B97" s="199" t="s">
        <v>35</v>
      </c>
      <c r="C97" s="199" t="s">
        <v>35</v>
      </c>
      <c r="D97" s="199" t="s">
        <v>35</v>
      </c>
      <c r="E97" s="199" t="s">
        <v>35</v>
      </c>
      <c r="F97" s="199" t="s">
        <v>35</v>
      </c>
      <c r="G97" s="199" t="s">
        <v>35</v>
      </c>
      <c r="H97" s="199" t="s">
        <v>35</v>
      </c>
      <c r="I97" s="199" t="s">
        <v>35</v>
      </c>
      <c r="J97" s="199" t="s">
        <v>35</v>
      </c>
    </row>
    <row r="98" spans="1:10" x14ac:dyDescent="0.2">
      <c r="A98" s="198">
        <v>94</v>
      </c>
      <c r="B98" s="199" t="s">
        <v>35</v>
      </c>
      <c r="C98" s="199" t="s">
        <v>35</v>
      </c>
      <c r="D98" s="199" t="s">
        <v>35</v>
      </c>
      <c r="E98" s="199" t="s">
        <v>35</v>
      </c>
      <c r="F98" s="199" t="s">
        <v>35</v>
      </c>
      <c r="G98" s="199" t="s">
        <v>35</v>
      </c>
      <c r="H98" s="199" t="s">
        <v>35</v>
      </c>
      <c r="I98" s="199" t="s">
        <v>35</v>
      </c>
      <c r="J98" s="199" t="s">
        <v>35</v>
      </c>
    </row>
    <row r="99" spans="1:10" x14ac:dyDescent="0.2">
      <c r="A99" s="198">
        <v>95</v>
      </c>
      <c r="B99" s="199" t="s">
        <v>35</v>
      </c>
      <c r="C99" s="199" t="s">
        <v>35</v>
      </c>
      <c r="D99" s="199" t="s">
        <v>35</v>
      </c>
      <c r="E99" s="199" t="s">
        <v>35</v>
      </c>
      <c r="F99" s="199" t="s">
        <v>35</v>
      </c>
      <c r="G99" s="199" t="s">
        <v>35</v>
      </c>
      <c r="H99" s="199" t="s">
        <v>35</v>
      </c>
      <c r="I99" s="199" t="s">
        <v>35</v>
      </c>
      <c r="J99" s="199" t="s">
        <v>35</v>
      </c>
    </row>
    <row r="100" spans="1:10" x14ac:dyDescent="0.2">
      <c r="A100" s="198">
        <v>96</v>
      </c>
      <c r="B100" s="199" t="s">
        <v>35</v>
      </c>
      <c r="C100" s="199" t="s">
        <v>35</v>
      </c>
      <c r="D100" s="199" t="s">
        <v>35</v>
      </c>
      <c r="E100" s="199" t="s">
        <v>35</v>
      </c>
      <c r="F100" s="199" t="s">
        <v>35</v>
      </c>
      <c r="G100" s="199" t="s">
        <v>35</v>
      </c>
      <c r="H100" s="199" t="s">
        <v>35</v>
      </c>
      <c r="I100" s="199" t="s">
        <v>35</v>
      </c>
      <c r="J100" s="199" t="s">
        <v>35</v>
      </c>
    </row>
    <row r="101" spans="1:10" x14ac:dyDescent="0.2">
      <c r="A101" s="198">
        <v>97</v>
      </c>
      <c r="B101" s="199" t="s">
        <v>35</v>
      </c>
      <c r="C101" s="199" t="s">
        <v>35</v>
      </c>
      <c r="D101" s="199" t="s">
        <v>35</v>
      </c>
      <c r="E101" s="199" t="s">
        <v>35</v>
      </c>
      <c r="F101" s="199" t="s">
        <v>35</v>
      </c>
      <c r="G101" s="199" t="s">
        <v>35</v>
      </c>
      <c r="H101" s="199" t="s">
        <v>35</v>
      </c>
      <c r="I101" s="199" t="s">
        <v>35</v>
      </c>
      <c r="J101" s="199" t="s">
        <v>35</v>
      </c>
    </row>
    <row r="102" spans="1:10" x14ac:dyDescent="0.2">
      <c r="A102" s="198">
        <v>98</v>
      </c>
      <c r="B102" s="199" t="s">
        <v>35</v>
      </c>
      <c r="C102" s="199" t="s">
        <v>35</v>
      </c>
      <c r="D102" s="199" t="s">
        <v>35</v>
      </c>
      <c r="E102" s="199" t="s">
        <v>35</v>
      </c>
      <c r="F102" s="199" t="s">
        <v>35</v>
      </c>
      <c r="G102" s="199" t="s">
        <v>35</v>
      </c>
      <c r="H102" s="199" t="s">
        <v>35</v>
      </c>
      <c r="I102" s="199" t="s">
        <v>35</v>
      </c>
      <c r="J102" s="199" t="s">
        <v>35</v>
      </c>
    </row>
    <row r="103" spans="1:10" x14ac:dyDescent="0.2">
      <c r="A103" s="198">
        <v>99</v>
      </c>
      <c r="B103" s="199" t="s">
        <v>35</v>
      </c>
      <c r="C103" s="199" t="s">
        <v>35</v>
      </c>
      <c r="D103" s="199" t="s">
        <v>35</v>
      </c>
      <c r="E103" s="199" t="s">
        <v>35</v>
      </c>
      <c r="F103" s="199" t="s">
        <v>35</v>
      </c>
      <c r="G103" s="199" t="s">
        <v>35</v>
      </c>
      <c r="H103" s="199" t="s">
        <v>35</v>
      </c>
      <c r="I103" s="199" t="s">
        <v>35</v>
      </c>
      <c r="J103" s="199" t="s">
        <v>35</v>
      </c>
    </row>
  </sheetData>
  <mergeCells count="6">
    <mergeCell ref="B1:E1"/>
    <mergeCell ref="F1:I1"/>
    <mergeCell ref="B2:C2"/>
    <mergeCell ref="D2:E2"/>
    <mergeCell ref="F2:G2"/>
    <mergeCell ref="H2:I2"/>
  </mergeCells>
  <pageMargins left="0.75" right="0.75" top="0.5" bottom="0.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LI</vt:lpstr>
      <vt:lpstr>HtWt</vt:lpstr>
      <vt:lpstr>Rx</vt:lpstr>
      <vt:lpstr>Conditions</vt:lpstr>
      <vt:lpstr>ConditionsOld</vt:lpstr>
      <vt:lpstr>AA</vt:lpstr>
      <vt:lpstr>AE</vt:lpstr>
      <vt:lpstr>AG</vt:lpstr>
      <vt:lpstr>AH</vt:lpstr>
      <vt:lpstr>AS</vt:lpstr>
      <vt:lpstr>BL</vt:lpstr>
      <vt:lpstr>EQ</vt:lpstr>
      <vt:lpstr>FR</vt:lpstr>
      <vt:lpstr>GR</vt:lpstr>
      <vt:lpstr>GW</vt:lpstr>
      <vt:lpstr>LB</vt:lpstr>
      <vt:lpstr>MO</vt:lpstr>
      <vt:lpstr>OX</vt:lpstr>
      <vt:lpstr>RN</vt:lpstr>
      <vt:lpstr>SL</vt:lpstr>
      <vt:lpstr>TA</vt:lpstr>
      <vt:lpstr>UH</vt:lpstr>
      <vt:lpstr>NA UW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Newsome</dc:creator>
  <cp:lastModifiedBy>Nick Newsome</cp:lastModifiedBy>
  <cp:revision>340</cp:revision>
  <dcterms:created xsi:type="dcterms:W3CDTF">2016-11-25T19:11:07Z</dcterms:created>
  <dcterms:modified xsi:type="dcterms:W3CDTF">2020-09-23T18:24:59Z</dcterms:modified>
  <dc:language>en-US</dc:language>
</cp:coreProperties>
</file>