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obs\hw\fpu\include_f16div\"/>
    </mc:Choice>
  </mc:AlternateContent>
  <xr:revisionPtr revIDLastSave="0" documentId="13_ncr:1_{0D1917BD-8A05-49F1-B9E4-5336261C5C4B}" xr6:coauthVersionLast="47" xr6:coauthVersionMax="47" xr10:uidLastSave="{00000000-0000-0000-0000-000000000000}"/>
  <bookViews>
    <workbookView xWindow="-108" yWindow="-108" windowWidth="29760" windowHeight="17496" activeTab="5" xr2:uid="{00000000-000D-0000-FFFF-FFFF00000000}"/>
  </bookViews>
  <sheets>
    <sheet name="div_srt" sheetId="1" r:id="rId1"/>
    <sheet name="div_qds_SXX.XXX_borrowin" sheetId="6" r:id="rId2"/>
    <sheet name="div_qds_SXX.XXXX_only_truncate" sheetId="2" r:id="rId3"/>
    <sheet name="div_qds_S.XXX.XXXX_borrowin" sheetId="4" r:id="rId4"/>
    <sheet name="div_rqds" sheetId="5" r:id="rId5"/>
    <sheet name="sqrt_qds_t4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9" l="1"/>
  <c r="K4" i="9"/>
  <c r="L4" i="9"/>
  <c r="M4" i="9"/>
  <c r="N4" i="9"/>
  <c r="O4" i="9"/>
  <c r="P4" i="9"/>
  <c r="Q4" i="9"/>
  <c r="I4" i="9"/>
  <c r="J18" i="9"/>
  <c r="K18" i="9"/>
  <c r="L18" i="9"/>
  <c r="M18" i="9"/>
  <c r="N18" i="9"/>
  <c r="O18" i="9"/>
  <c r="P18" i="9"/>
  <c r="Q18" i="9"/>
  <c r="I18" i="9"/>
  <c r="W28" i="9"/>
  <c r="W27" i="9"/>
  <c r="W26" i="9"/>
  <c r="W25" i="9"/>
  <c r="W24" i="9"/>
  <c r="H24" i="9"/>
  <c r="W18" i="9"/>
  <c r="I17" i="9"/>
  <c r="J17" i="9" s="1"/>
  <c r="B14" i="9"/>
  <c r="H10" i="9"/>
  <c r="B10" i="9"/>
  <c r="H9" i="9"/>
  <c r="B9" i="9"/>
  <c r="B13" i="9" s="1"/>
  <c r="H8" i="9"/>
  <c r="B6" i="9"/>
  <c r="H25" i="9" s="1"/>
  <c r="I3" i="9"/>
  <c r="I25" i="9" l="1"/>
  <c r="I27" i="9"/>
  <c r="I11" i="9"/>
  <c r="I10" i="9"/>
  <c r="I9" i="9"/>
  <c r="I21" i="9"/>
  <c r="I13" i="9"/>
  <c r="I5" i="9"/>
  <c r="I22" i="9"/>
  <c r="I7" i="9"/>
  <c r="I8" i="9"/>
  <c r="I24" i="9"/>
  <c r="K17" i="9"/>
  <c r="H23" i="9"/>
  <c r="I23" i="9" s="1"/>
  <c r="H7" i="9"/>
  <c r="J3" i="9"/>
  <c r="H22" i="9"/>
  <c r="H6" i="9"/>
  <c r="I6" i="9" s="1"/>
  <c r="H14" i="9"/>
  <c r="I14" i="9" s="1"/>
  <c r="H30" i="9"/>
  <c r="H5" i="9"/>
  <c r="H13" i="9"/>
  <c r="H21" i="9"/>
  <c r="H12" i="9"/>
  <c r="I12" i="9" s="1"/>
  <c r="H29" i="9"/>
  <c r="H20" i="9"/>
  <c r="I20" i="9" s="1"/>
  <c r="H28" i="9"/>
  <c r="I28" i="9" s="1"/>
  <c r="H11" i="9"/>
  <c r="H27" i="9"/>
  <c r="H19" i="9"/>
  <c r="I19" i="9" s="1"/>
  <c r="H26" i="9"/>
  <c r="I26" i="9" s="1"/>
  <c r="H27" i="6"/>
  <c r="I17" i="6"/>
  <c r="J17" i="6" s="1"/>
  <c r="B14" i="6"/>
  <c r="H11" i="6"/>
  <c r="B10" i="6"/>
  <c r="B9" i="6"/>
  <c r="B13" i="6" s="1"/>
  <c r="B6" i="6"/>
  <c r="H22" i="6" s="1"/>
  <c r="I4" i="6"/>
  <c r="I3" i="6"/>
  <c r="J3" i="6" s="1"/>
  <c r="K3" i="6" s="1"/>
  <c r="W24" i="4"/>
  <c r="W25" i="4"/>
  <c r="W26" i="4"/>
  <c r="W27" i="4"/>
  <c r="W28" i="4"/>
  <c r="W18" i="4"/>
  <c r="I17" i="4"/>
  <c r="J17" i="4" s="1"/>
  <c r="B14" i="4"/>
  <c r="B10" i="4"/>
  <c r="B9" i="4"/>
  <c r="B13" i="4" s="1"/>
  <c r="B6" i="4"/>
  <c r="H7" i="4" s="1"/>
  <c r="I3" i="4"/>
  <c r="J3" i="4" s="1"/>
  <c r="K3" i="4" s="1"/>
  <c r="L3" i="4" s="1"/>
  <c r="I18" i="2"/>
  <c r="I19" i="2"/>
  <c r="I20" i="2"/>
  <c r="I21" i="2"/>
  <c r="I22" i="2"/>
  <c r="I23" i="2"/>
  <c r="I24" i="2"/>
  <c r="I25" i="2"/>
  <c r="I26" i="2"/>
  <c r="I27" i="2"/>
  <c r="I28" i="2"/>
  <c r="J18" i="2"/>
  <c r="K18" i="2"/>
  <c r="L18" i="2"/>
  <c r="M18" i="2"/>
  <c r="N18" i="2"/>
  <c r="O18" i="2"/>
  <c r="P18" i="2"/>
  <c r="Q18" i="2"/>
  <c r="J19" i="2"/>
  <c r="K19" i="2"/>
  <c r="L19" i="2"/>
  <c r="M19" i="2"/>
  <c r="N19" i="2"/>
  <c r="O19" i="2"/>
  <c r="P19" i="2"/>
  <c r="Q19" i="2"/>
  <c r="J20" i="2"/>
  <c r="K20" i="2"/>
  <c r="L20" i="2"/>
  <c r="M20" i="2"/>
  <c r="N20" i="2"/>
  <c r="O20" i="2"/>
  <c r="P20" i="2"/>
  <c r="Q20" i="2"/>
  <c r="J21" i="2"/>
  <c r="K21" i="2"/>
  <c r="L21" i="2"/>
  <c r="M21" i="2"/>
  <c r="N21" i="2"/>
  <c r="O21" i="2"/>
  <c r="P21" i="2"/>
  <c r="Q21" i="2"/>
  <c r="J22" i="2"/>
  <c r="K22" i="2"/>
  <c r="L22" i="2"/>
  <c r="M22" i="2"/>
  <c r="N22" i="2"/>
  <c r="O22" i="2"/>
  <c r="P22" i="2"/>
  <c r="Q22" i="2"/>
  <c r="J23" i="2"/>
  <c r="K23" i="2"/>
  <c r="L23" i="2"/>
  <c r="M23" i="2"/>
  <c r="N23" i="2"/>
  <c r="O23" i="2"/>
  <c r="P23" i="2"/>
  <c r="Q23" i="2"/>
  <c r="J24" i="2"/>
  <c r="K24" i="2"/>
  <c r="L24" i="2"/>
  <c r="M24" i="2"/>
  <c r="N24" i="2"/>
  <c r="O24" i="2"/>
  <c r="P24" i="2"/>
  <c r="Q24" i="2"/>
  <c r="J25" i="2"/>
  <c r="K25" i="2"/>
  <c r="L25" i="2"/>
  <c r="M25" i="2"/>
  <c r="N25" i="2"/>
  <c r="O25" i="2"/>
  <c r="P25" i="2"/>
  <c r="Q25" i="2"/>
  <c r="J26" i="2"/>
  <c r="K26" i="2"/>
  <c r="L26" i="2"/>
  <c r="M26" i="2"/>
  <c r="N26" i="2"/>
  <c r="O26" i="2"/>
  <c r="P26" i="2"/>
  <c r="Q26" i="2"/>
  <c r="J27" i="2"/>
  <c r="K27" i="2"/>
  <c r="L27" i="2"/>
  <c r="M27" i="2"/>
  <c r="N27" i="2"/>
  <c r="O27" i="2"/>
  <c r="P27" i="2"/>
  <c r="Q27" i="2"/>
  <c r="J28" i="2"/>
  <c r="K28" i="2"/>
  <c r="L28" i="2"/>
  <c r="M28" i="2"/>
  <c r="N28" i="2"/>
  <c r="O28" i="2"/>
  <c r="P28" i="2"/>
  <c r="Q28" i="2"/>
  <c r="I17" i="2"/>
  <c r="J17" i="2" s="1"/>
  <c r="I3" i="2"/>
  <c r="J3" i="2" s="1"/>
  <c r="K3" i="2" s="1"/>
  <c r="B14" i="2"/>
  <c r="B9" i="2"/>
  <c r="B13" i="2" s="1"/>
  <c r="B10" i="2"/>
  <c r="B6" i="2"/>
  <c r="H11" i="2" s="1"/>
  <c r="K29" i="9" l="1"/>
  <c r="J29" i="9"/>
  <c r="I29" i="9"/>
  <c r="L17" i="9"/>
  <c r="L30" i="9"/>
  <c r="K30" i="9"/>
  <c r="J30" i="9"/>
  <c r="I30" i="9"/>
  <c r="K3" i="9"/>
  <c r="I10" i="6"/>
  <c r="I12" i="6"/>
  <c r="I5" i="6"/>
  <c r="I7" i="6"/>
  <c r="I24" i="6"/>
  <c r="I14" i="6"/>
  <c r="I6" i="6"/>
  <c r="I23" i="6"/>
  <c r="I26" i="6"/>
  <c r="I27" i="6"/>
  <c r="I11" i="6"/>
  <c r="I22" i="6"/>
  <c r="J4" i="6"/>
  <c r="J18" i="6"/>
  <c r="K17" i="6"/>
  <c r="I28" i="6"/>
  <c r="L3" i="6"/>
  <c r="K4" i="6"/>
  <c r="H6" i="6"/>
  <c r="H14" i="6"/>
  <c r="H19" i="6"/>
  <c r="I19" i="6" s="1"/>
  <c r="H26" i="6"/>
  <c r="H10" i="6"/>
  <c r="H7" i="6"/>
  <c r="H5" i="6"/>
  <c r="H13" i="6"/>
  <c r="I13" i="6" s="1"/>
  <c r="H21" i="6"/>
  <c r="I21" i="6" s="1"/>
  <c r="H30" i="6"/>
  <c r="H25" i="6"/>
  <c r="I25" i="6" s="1"/>
  <c r="H8" i="6"/>
  <c r="I8" i="6" s="1"/>
  <c r="H23" i="6"/>
  <c r="H12" i="6"/>
  <c r="H29" i="6"/>
  <c r="H20" i="6"/>
  <c r="I20" i="6" s="1"/>
  <c r="H28" i="6"/>
  <c r="H9" i="6"/>
  <c r="I9" i="6" s="1"/>
  <c r="I18" i="6"/>
  <c r="H24" i="6"/>
  <c r="H30" i="4"/>
  <c r="H29" i="4"/>
  <c r="H21" i="4"/>
  <c r="H5" i="4"/>
  <c r="H24" i="4"/>
  <c r="H27" i="4"/>
  <c r="H10" i="4"/>
  <c r="K4" i="4"/>
  <c r="K10" i="4"/>
  <c r="K5" i="4"/>
  <c r="K7" i="4"/>
  <c r="J18" i="4"/>
  <c r="L4" i="4"/>
  <c r="H23" i="4"/>
  <c r="H8" i="4"/>
  <c r="K8" i="4" s="1"/>
  <c r="H9" i="4"/>
  <c r="K9" i="4" s="1"/>
  <c r="H25" i="4"/>
  <c r="H19" i="4"/>
  <c r="H11" i="4"/>
  <c r="H26" i="4"/>
  <c r="H20" i="4"/>
  <c r="H12" i="4"/>
  <c r="H13" i="4"/>
  <c r="H14" i="4"/>
  <c r="H6" i="4"/>
  <c r="K6" i="4" s="1"/>
  <c r="H22" i="4"/>
  <c r="M3" i="4"/>
  <c r="H28" i="4"/>
  <c r="J4" i="4"/>
  <c r="I18" i="4"/>
  <c r="K17" i="4"/>
  <c r="I4" i="4"/>
  <c r="K17" i="2"/>
  <c r="J30" i="2"/>
  <c r="J29" i="2"/>
  <c r="I4" i="2"/>
  <c r="H26" i="2"/>
  <c r="H28" i="2"/>
  <c r="H29" i="2"/>
  <c r="I29" i="2" s="1"/>
  <c r="H20" i="2"/>
  <c r="H21" i="2"/>
  <c r="H22" i="2"/>
  <c r="H23" i="2"/>
  <c r="H30" i="2"/>
  <c r="H24" i="2"/>
  <c r="H25" i="2"/>
  <c r="H27" i="2"/>
  <c r="H19" i="2"/>
  <c r="L17" i="2"/>
  <c r="I11" i="2"/>
  <c r="H5" i="2"/>
  <c r="I5" i="2" s="1"/>
  <c r="H7" i="2"/>
  <c r="I7" i="2" s="1"/>
  <c r="H10" i="2"/>
  <c r="I10" i="2" s="1"/>
  <c r="H9" i="2"/>
  <c r="I9" i="2" s="1"/>
  <c r="H8" i="2"/>
  <c r="I8" i="2" s="1"/>
  <c r="H6" i="2"/>
  <c r="I6" i="2" s="1"/>
  <c r="H14" i="2"/>
  <c r="I14" i="2" s="1"/>
  <c r="H13" i="2"/>
  <c r="I13" i="2" s="1"/>
  <c r="H12" i="2"/>
  <c r="I12" i="2" s="1"/>
  <c r="L3" i="2"/>
  <c r="K4" i="2"/>
  <c r="J4" i="2"/>
  <c r="L3" i="9" l="1"/>
  <c r="M17" i="9"/>
  <c r="J26" i="9"/>
  <c r="J27" i="9"/>
  <c r="J11" i="9"/>
  <c r="J28" i="9"/>
  <c r="J20" i="9"/>
  <c r="J12" i="9"/>
  <c r="J13" i="9"/>
  <c r="J21" i="9"/>
  <c r="J5" i="9"/>
  <c r="J14" i="9"/>
  <c r="J6" i="9"/>
  <c r="J22" i="9"/>
  <c r="J25" i="9"/>
  <c r="J7" i="9"/>
  <c r="J23" i="9"/>
  <c r="J9" i="9"/>
  <c r="J10" i="9"/>
  <c r="J8" i="9"/>
  <c r="J24" i="9"/>
  <c r="J19" i="9"/>
  <c r="L29" i="9"/>
  <c r="L4" i="6"/>
  <c r="M3" i="6"/>
  <c r="K27" i="6"/>
  <c r="K11" i="6"/>
  <c r="K14" i="6"/>
  <c r="K6" i="6"/>
  <c r="K22" i="6"/>
  <c r="K24" i="6"/>
  <c r="K25" i="6"/>
  <c r="K10" i="6"/>
  <c r="K26" i="6"/>
  <c r="K19" i="6"/>
  <c r="K20" i="6"/>
  <c r="K7" i="6"/>
  <c r="K8" i="6"/>
  <c r="K9" i="6"/>
  <c r="K28" i="6"/>
  <c r="K12" i="6"/>
  <c r="K23" i="6"/>
  <c r="K21" i="6"/>
  <c r="K13" i="6"/>
  <c r="K5" i="6"/>
  <c r="L17" i="6"/>
  <c r="L30" i="6" s="1"/>
  <c r="K18" i="6"/>
  <c r="J23" i="6"/>
  <c r="J26" i="6"/>
  <c r="J19" i="6"/>
  <c r="J21" i="6"/>
  <c r="J13" i="6"/>
  <c r="J5" i="6"/>
  <c r="J14" i="6"/>
  <c r="J6" i="6"/>
  <c r="J8" i="6"/>
  <c r="J10" i="6"/>
  <c r="J27" i="6"/>
  <c r="J11" i="6"/>
  <c r="J22" i="6"/>
  <c r="J24" i="6"/>
  <c r="J9" i="6"/>
  <c r="J25" i="6"/>
  <c r="J28" i="6"/>
  <c r="J20" i="6"/>
  <c r="J7" i="6"/>
  <c r="J12" i="6"/>
  <c r="K30" i="6"/>
  <c r="J30" i="6"/>
  <c r="I30" i="6"/>
  <c r="I29" i="6"/>
  <c r="L29" i="6"/>
  <c r="K29" i="6"/>
  <c r="J29" i="6"/>
  <c r="J30" i="4"/>
  <c r="K30" i="4"/>
  <c r="L30" i="4"/>
  <c r="I30" i="4"/>
  <c r="K12" i="4"/>
  <c r="K13" i="4"/>
  <c r="I29" i="4"/>
  <c r="J29" i="4"/>
  <c r="K29" i="4"/>
  <c r="L29" i="4"/>
  <c r="K11" i="4"/>
  <c r="L24" i="4"/>
  <c r="L20" i="4"/>
  <c r="L28" i="4"/>
  <c r="L19" i="4"/>
  <c r="L23" i="4"/>
  <c r="L21" i="4"/>
  <c r="L27" i="4"/>
  <c r="L25" i="4"/>
  <c r="L22" i="4"/>
  <c r="L26" i="4"/>
  <c r="I25" i="4"/>
  <c r="I22" i="4"/>
  <c r="I26" i="4"/>
  <c r="I23" i="4"/>
  <c r="I24" i="4"/>
  <c r="I21" i="4"/>
  <c r="I27" i="4"/>
  <c r="I20" i="4"/>
  <c r="I28" i="4"/>
  <c r="I19" i="4"/>
  <c r="J24" i="4"/>
  <c r="J19" i="4"/>
  <c r="J23" i="4"/>
  <c r="J27" i="4"/>
  <c r="J20" i="4"/>
  <c r="J28" i="4"/>
  <c r="J25" i="4"/>
  <c r="J22" i="4"/>
  <c r="J26" i="4"/>
  <c r="J21" i="4"/>
  <c r="K24" i="4"/>
  <c r="K19" i="4"/>
  <c r="K23" i="4"/>
  <c r="K22" i="4"/>
  <c r="K20" i="4"/>
  <c r="K26" i="4"/>
  <c r="K21" i="4"/>
  <c r="K27" i="4"/>
  <c r="K28" i="4"/>
  <c r="K25" i="4"/>
  <c r="K14" i="4"/>
  <c r="I8" i="4"/>
  <c r="I9" i="4"/>
  <c r="I10" i="4"/>
  <c r="I12" i="4"/>
  <c r="I13" i="4"/>
  <c r="I5" i="4"/>
  <c r="I14" i="4"/>
  <c r="I6" i="4"/>
  <c r="I7" i="4"/>
  <c r="I11" i="4"/>
  <c r="J9" i="4"/>
  <c r="J10" i="4"/>
  <c r="J12" i="4"/>
  <c r="J13" i="4"/>
  <c r="J5" i="4"/>
  <c r="J14" i="4"/>
  <c r="J6" i="4"/>
  <c r="J7" i="4"/>
  <c r="J11" i="4"/>
  <c r="J8" i="4"/>
  <c r="K18" i="4"/>
  <c r="L17" i="4"/>
  <c r="M4" i="4"/>
  <c r="N3" i="4"/>
  <c r="L11" i="4"/>
  <c r="L14" i="4"/>
  <c r="L6" i="4"/>
  <c r="L7" i="4"/>
  <c r="L9" i="4"/>
  <c r="L8" i="4"/>
  <c r="L12" i="4"/>
  <c r="L5" i="4"/>
  <c r="L13" i="4"/>
  <c r="L10" i="4"/>
  <c r="L29" i="2"/>
  <c r="L30" i="2"/>
  <c r="K29" i="2"/>
  <c r="K30" i="2"/>
  <c r="I30" i="2"/>
  <c r="M17" i="2"/>
  <c r="J5" i="2"/>
  <c r="J8" i="2"/>
  <c r="J11" i="2"/>
  <c r="J14" i="2"/>
  <c r="J7" i="2"/>
  <c r="J10" i="2"/>
  <c r="J13" i="2"/>
  <c r="J6" i="2"/>
  <c r="J9" i="2"/>
  <c r="J12" i="2"/>
  <c r="K7" i="2"/>
  <c r="K10" i="2"/>
  <c r="K13" i="2"/>
  <c r="K6" i="2"/>
  <c r="K9" i="2"/>
  <c r="K12" i="2"/>
  <c r="K5" i="2"/>
  <c r="K8" i="2"/>
  <c r="K11" i="2"/>
  <c r="K14" i="2"/>
  <c r="M3" i="2"/>
  <c r="L4" i="2"/>
  <c r="N17" i="9" l="1"/>
  <c r="M29" i="9"/>
  <c r="M30" i="9"/>
  <c r="M3" i="9"/>
  <c r="K27" i="9"/>
  <c r="K28" i="9"/>
  <c r="K20" i="9"/>
  <c r="K12" i="9"/>
  <c r="K21" i="9"/>
  <c r="K13" i="9"/>
  <c r="K5" i="9"/>
  <c r="K14" i="9"/>
  <c r="K6" i="9"/>
  <c r="K19" i="9"/>
  <c r="K22" i="9"/>
  <c r="K7" i="9"/>
  <c r="K10" i="9"/>
  <c r="K23" i="9"/>
  <c r="K8" i="9"/>
  <c r="K26" i="9"/>
  <c r="K11" i="9"/>
  <c r="K24" i="9"/>
  <c r="K9" i="9"/>
  <c r="K25" i="9"/>
  <c r="M17" i="6"/>
  <c r="L18" i="6"/>
  <c r="M4" i="6"/>
  <c r="N3" i="6"/>
  <c r="L24" i="6"/>
  <c r="L28" i="6"/>
  <c r="L20" i="6"/>
  <c r="L22" i="6"/>
  <c r="L25" i="6"/>
  <c r="L7" i="6"/>
  <c r="L10" i="6"/>
  <c r="L19" i="6"/>
  <c r="L23" i="6"/>
  <c r="L26" i="6"/>
  <c r="L27" i="6"/>
  <c r="L11" i="6"/>
  <c r="L12" i="6"/>
  <c r="L21" i="6"/>
  <c r="L13" i="6"/>
  <c r="L8" i="6"/>
  <c r="L9" i="6"/>
  <c r="L14" i="6"/>
  <c r="L6" i="6"/>
  <c r="L5" i="6"/>
  <c r="M24" i="4"/>
  <c r="M20" i="4"/>
  <c r="M28" i="4"/>
  <c r="M23" i="4"/>
  <c r="M27" i="4"/>
  <c r="M19" i="4"/>
  <c r="M21" i="4"/>
  <c r="M25" i="4"/>
  <c r="M22" i="4"/>
  <c r="M26" i="4"/>
  <c r="M17" i="4"/>
  <c r="L18" i="4"/>
  <c r="M11" i="4"/>
  <c r="M12" i="4"/>
  <c r="M7" i="4"/>
  <c r="M8" i="4"/>
  <c r="M6" i="4"/>
  <c r="M14" i="4"/>
  <c r="M10" i="4"/>
  <c r="M5" i="4"/>
  <c r="M13" i="4"/>
  <c r="M9" i="4"/>
  <c r="N4" i="4"/>
  <c r="O3" i="4"/>
  <c r="M29" i="2"/>
  <c r="M30" i="2"/>
  <c r="N17" i="2"/>
  <c r="L5" i="2"/>
  <c r="L8" i="2"/>
  <c r="L11" i="2"/>
  <c r="L14" i="2"/>
  <c r="L6" i="2"/>
  <c r="L12" i="2"/>
  <c r="L7" i="2"/>
  <c r="L10" i="2"/>
  <c r="L13" i="2"/>
  <c r="L9" i="2"/>
  <c r="N3" i="2"/>
  <c r="M4" i="2"/>
  <c r="N3" i="9" l="1"/>
  <c r="L28" i="9"/>
  <c r="L20" i="9"/>
  <c r="L12" i="9"/>
  <c r="L21" i="9"/>
  <c r="L13" i="9"/>
  <c r="L5" i="9"/>
  <c r="L14" i="9"/>
  <c r="L6" i="9"/>
  <c r="L22" i="9"/>
  <c r="L11" i="9"/>
  <c r="L7" i="9"/>
  <c r="L23" i="9"/>
  <c r="L8" i="9"/>
  <c r="L9" i="9"/>
  <c r="L24" i="9"/>
  <c r="L27" i="9"/>
  <c r="L25" i="9"/>
  <c r="L10" i="9"/>
  <c r="L26" i="9"/>
  <c r="L19" i="9"/>
  <c r="O17" i="9"/>
  <c r="N30" i="9"/>
  <c r="N29" i="9"/>
  <c r="O3" i="6"/>
  <c r="N4" i="6"/>
  <c r="M25" i="6"/>
  <c r="M12" i="6"/>
  <c r="M7" i="6"/>
  <c r="M23" i="6"/>
  <c r="M10" i="6"/>
  <c r="M27" i="6"/>
  <c r="M28" i="6"/>
  <c r="M13" i="6"/>
  <c r="M8" i="6"/>
  <c r="M26" i="6"/>
  <c r="M19" i="6"/>
  <c r="M11" i="6"/>
  <c r="M20" i="6"/>
  <c r="M21" i="6"/>
  <c r="M5" i="6"/>
  <c r="M14" i="6"/>
  <c r="M24" i="6"/>
  <c r="M9" i="6"/>
  <c r="M22" i="6"/>
  <c r="M6" i="6"/>
  <c r="M18" i="6"/>
  <c r="N17" i="6"/>
  <c r="M30" i="6"/>
  <c r="M29" i="6"/>
  <c r="M29" i="4"/>
  <c r="M30" i="4"/>
  <c r="N24" i="4"/>
  <c r="N27" i="4"/>
  <c r="N20" i="4"/>
  <c r="N28" i="4"/>
  <c r="N25" i="4"/>
  <c r="N21" i="4"/>
  <c r="N19" i="4"/>
  <c r="N23" i="4"/>
  <c r="N22" i="4"/>
  <c r="N26" i="4"/>
  <c r="N17" i="4"/>
  <c r="M18" i="4"/>
  <c r="P3" i="4"/>
  <c r="O4" i="4"/>
  <c r="N12" i="4"/>
  <c r="N13" i="4"/>
  <c r="N5" i="4"/>
  <c r="N7" i="4"/>
  <c r="N8" i="4"/>
  <c r="N9" i="4"/>
  <c r="N6" i="4"/>
  <c r="N14" i="4"/>
  <c r="N11" i="4"/>
  <c r="N10" i="4"/>
  <c r="N29" i="2"/>
  <c r="N30" i="2"/>
  <c r="O17" i="2"/>
  <c r="M5" i="2"/>
  <c r="M8" i="2"/>
  <c r="M11" i="2"/>
  <c r="M14" i="2"/>
  <c r="M7" i="2"/>
  <c r="M10" i="2"/>
  <c r="M13" i="2"/>
  <c r="M6" i="2"/>
  <c r="M9" i="2"/>
  <c r="M12" i="2"/>
  <c r="O3" i="2"/>
  <c r="N4" i="2"/>
  <c r="M21" i="9" l="1"/>
  <c r="M13" i="9"/>
  <c r="M14" i="9"/>
  <c r="M6" i="9"/>
  <c r="M7" i="9"/>
  <c r="M22" i="9"/>
  <c r="M12" i="9"/>
  <c r="M28" i="9"/>
  <c r="M23" i="9"/>
  <c r="M8" i="9"/>
  <c r="M5" i="9"/>
  <c r="M24" i="9"/>
  <c r="M9" i="9"/>
  <c r="M10" i="9"/>
  <c r="M25" i="9"/>
  <c r="M20" i="9"/>
  <c r="M26" i="9"/>
  <c r="M19" i="9"/>
  <c r="M27" i="9"/>
  <c r="M11" i="9"/>
  <c r="O3" i="9"/>
  <c r="P17" i="9"/>
  <c r="O30" i="9"/>
  <c r="O29" i="9"/>
  <c r="N18" i="6"/>
  <c r="O17" i="6"/>
  <c r="N29" i="6"/>
  <c r="N30" i="6"/>
  <c r="N26" i="6"/>
  <c r="N19" i="6"/>
  <c r="N21" i="6"/>
  <c r="N13" i="6"/>
  <c r="N5" i="6"/>
  <c r="N23" i="6"/>
  <c r="N8" i="6"/>
  <c r="N27" i="6"/>
  <c r="N12" i="6"/>
  <c r="N24" i="6"/>
  <c r="N9" i="6"/>
  <c r="N11" i="6"/>
  <c r="N28" i="6"/>
  <c r="N20" i="6"/>
  <c r="N14" i="6"/>
  <c r="N6" i="6"/>
  <c r="N22" i="6"/>
  <c r="N25" i="6"/>
  <c r="N10" i="6"/>
  <c r="N7" i="6"/>
  <c r="P3" i="6"/>
  <c r="O4" i="6"/>
  <c r="N29" i="4"/>
  <c r="N30" i="4"/>
  <c r="O24" i="4"/>
  <c r="O21" i="4"/>
  <c r="O27" i="4"/>
  <c r="O26" i="4"/>
  <c r="O25" i="4"/>
  <c r="O22" i="4"/>
  <c r="O20" i="4"/>
  <c r="O28" i="4"/>
  <c r="O19" i="4"/>
  <c r="O23" i="4"/>
  <c r="O17" i="4"/>
  <c r="N18" i="4"/>
  <c r="O12" i="4"/>
  <c r="O13" i="4"/>
  <c r="O5" i="4"/>
  <c r="O14" i="4"/>
  <c r="O6" i="4"/>
  <c r="O8" i="4"/>
  <c r="O9" i="4"/>
  <c r="O10" i="4"/>
  <c r="O11" i="4"/>
  <c r="O7" i="4"/>
  <c r="Q3" i="4"/>
  <c r="Q4" i="4" s="1"/>
  <c r="Q21" i="4" s="1"/>
  <c r="P4" i="4"/>
  <c r="O30" i="2"/>
  <c r="O29" i="2"/>
  <c r="P17" i="2"/>
  <c r="N6" i="2"/>
  <c r="N9" i="2"/>
  <c r="N12" i="2"/>
  <c r="N5" i="2"/>
  <c r="N8" i="2"/>
  <c r="N11" i="2"/>
  <c r="N14" i="2"/>
  <c r="N7" i="2"/>
  <c r="N10" i="2"/>
  <c r="N13" i="2"/>
  <c r="P3" i="2"/>
  <c r="O4" i="2"/>
  <c r="Q17" i="9" l="1"/>
  <c r="P30" i="9"/>
  <c r="P29" i="9"/>
  <c r="N21" i="9"/>
  <c r="N13" i="9"/>
  <c r="N14" i="9"/>
  <c r="N22" i="9"/>
  <c r="N12" i="9"/>
  <c r="N5" i="9"/>
  <c r="N7" i="9"/>
  <c r="N23" i="9"/>
  <c r="N6" i="9"/>
  <c r="N8" i="9"/>
  <c r="N24" i="9"/>
  <c r="N9" i="9"/>
  <c r="N25" i="9"/>
  <c r="N10" i="9"/>
  <c r="N26" i="9"/>
  <c r="N19" i="9"/>
  <c r="N27" i="9"/>
  <c r="N11" i="9"/>
  <c r="N28" i="9"/>
  <c r="N20" i="9"/>
  <c r="P3" i="9"/>
  <c r="O27" i="6"/>
  <c r="O14" i="6"/>
  <c r="O6" i="6"/>
  <c r="O8" i="6"/>
  <c r="O20" i="6"/>
  <c r="O24" i="6"/>
  <c r="O9" i="6"/>
  <c r="O28" i="6"/>
  <c r="O12" i="6"/>
  <c r="O21" i="6"/>
  <c r="O5" i="6"/>
  <c r="O22" i="6"/>
  <c r="O25" i="6"/>
  <c r="O10" i="6"/>
  <c r="O11" i="6"/>
  <c r="O13" i="6"/>
  <c r="O26" i="6"/>
  <c r="O19" i="6"/>
  <c r="O7" i="6"/>
  <c r="O23" i="6"/>
  <c r="O18" i="6"/>
  <c r="P17" i="6"/>
  <c r="O30" i="6"/>
  <c r="O29" i="6"/>
  <c r="Q3" i="6"/>
  <c r="Q4" i="6" s="1"/>
  <c r="P4" i="6"/>
  <c r="O30" i="4"/>
  <c r="O29" i="4"/>
  <c r="P24" i="4"/>
  <c r="P21" i="4"/>
  <c r="P25" i="4"/>
  <c r="P27" i="4"/>
  <c r="P26" i="4"/>
  <c r="P22" i="4"/>
  <c r="P20" i="4"/>
  <c r="P28" i="4"/>
  <c r="P23" i="4"/>
  <c r="P19" i="4"/>
  <c r="Q23" i="4"/>
  <c r="Q22" i="4"/>
  <c r="Q26" i="4"/>
  <c r="Q24" i="4"/>
  <c r="Q20" i="4"/>
  <c r="Q28" i="4"/>
  <c r="Q27" i="4"/>
  <c r="Q19" i="4"/>
  <c r="Q25" i="4"/>
  <c r="O18" i="4"/>
  <c r="P17" i="4"/>
  <c r="Q14" i="4"/>
  <c r="Q6" i="4"/>
  <c r="Q7" i="4"/>
  <c r="Q9" i="4"/>
  <c r="Q10" i="4"/>
  <c r="Q11" i="4"/>
  <c r="Q12" i="4"/>
  <c r="Q8" i="4"/>
  <c r="Q5" i="4"/>
  <c r="Q13" i="4"/>
  <c r="P13" i="4"/>
  <c r="P5" i="4"/>
  <c r="P14" i="4"/>
  <c r="P6" i="4"/>
  <c r="P8" i="4"/>
  <c r="P9" i="4"/>
  <c r="P10" i="4"/>
  <c r="P12" i="4"/>
  <c r="P11" i="4"/>
  <c r="P7" i="4"/>
  <c r="P30" i="2"/>
  <c r="P29" i="2"/>
  <c r="Q17" i="2"/>
  <c r="O5" i="2"/>
  <c r="O8" i="2"/>
  <c r="O11" i="2"/>
  <c r="O14" i="2"/>
  <c r="O7" i="2"/>
  <c r="O10" i="2"/>
  <c r="O13" i="2"/>
  <c r="O6" i="2"/>
  <c r="O9" i="2"/>
  <c r="O12" i="2"/>
  <c r="Q3" i="2"/>
  <c r="Q4" i="2" s="1"/>
  <c r="P4" i="2"/>
  <c r="O6" i="9" l="1"/>
  <c r="O22" i="9"/>
  <c r="O7" i="9"/>
  <c r="O23" i="9"/>
  <c r="O8" i="9"/>
  <c r="O14" i="9"/>
  <c r="O24" i="9"/>
  <c r="O9" i="9"/>
  <c r="O25" i="9"/>
  <c r="O10" i="9"/>
  <c r="O21" i="9"/>
  <c r="O26" i="9"/>
  <c r="O19" i="9"/>
  <c r="O11" i="9"/>
  <c r="O13" i="9"/>
  <c r="O5" i="9"/>
  <c r="O27" i="9"/>
  <c r="O28" i="9"/>
  <c r="O20" i="9"/>
  <c r="O12" i="9"/>
  <c r="Q3" i="9"/>
  <c r="Q29" i="9"/>
  <c r="Q30" i="9"/>
  <c r="P18" i="6"/>
  <c r="Q17" i="6"/>
  <c r="P30" i="6"/>
  <c r="P29" i="6"/>
  <c r="P28" i="6"/>
  <c r="P20" i="6"/>
  <c r="P22" i="6"/>
  <c r="P24" i="6"/>
  <c r="P9" i="6"/>
  <c r="P25" i="6"/>
  <c r="P10" i="6"/>
  <c r="P12" i="6"/>
  <c r="P5" i="6"/>
  <c r="P14" i="6"/>
  <c r="P26" i="6"/>
  <c r="P19" i="6"/>
  <c r="P21" i="6"/>
  <c r="P13" i="6"/>
  <c r="P6" i="6"/>
  <c r="P7" i="6"/>
  <c r="P23" i="6"/>
  <c r="P27" i="6"/>
  <c r="P11" i="6"/>
  <c r="P8" i="6"/>
  <c r="Q7" i="6"/>
  <c r="Q25" i="6"/>
  <c r="Q10" i="6"/>
  <c r="Q26" i="6"/>
  <c r="Q19" i="6"/>
  <c r="Q21" i="6"/>
  <c r="Q5" i="6"/>
  <c r="Q14" i="6"/>
  <c r="Q27" i="6"/>
  <c r="Q11" i="6"/>
  <c r="Q13" i="6"/>
  <c r="Q6" i="6"/>
  <c r="Q22" i="6"/>
  <c r="Q23" i="6"/>
  <c r="Q8" i="6"/>
  <c r="Q28" i="6"/>
  <c r="Q20" i="6"/>
  <c r="Q12" i="6"/>
  <c r="Q9" i="6"/>
  <c r="Q24" i="6"/>
  <c r="P30" i="4"/>
  <c r="P29" i="4"/>
  <c r="P18" i="4"/>
  <c r="Q17" i="4"/>
  <c r="Q30" i="2"/>
  <c r="Q29" i="2"/>
  <c r="P6" i="2"/>
  <c r="P9" i="2"/>
  <c r="P12" i="2"/>
  <c r="P10" i="2"/>
  <c r="P13" i="2"/>
  <c r="P5" i="2"/>
  <c r="P8" i="2"/>
  <c r="P11" i="2"/>
  <c r="P14" i="2"/>
  <c r="P7" i="2"/>
  <c r="Q6" i="2"/>
  <c r="Q9" i="2"/>
  <c r="Q12" i="2"/>
  <c r="Q5" i="2"/>
  <c r="Q8" i="2"/>
  <c r="Q11" i="2"/>
  <c r="Q14" i="2"/>
  <c r="Q7" i="2"/>
  <c r="Q10" i="2"/>
  <c r="Q13" i="2"/>
  <c r="Q23" i="9" l="1"/>
  <c r="Q8" i="9"/>
  <c r="Q6" i="9"/>
  <c r="Q24" i="9"/>
  <c r="Q9" i="9"/>
  <c r="Q25" i="9"/>
  <c r="Q10" i="9"/>
  <c r="Q7" i="9"/>
  <c r="Q26" i="9"/>
  <c r="Q19" i="9"/>
  <c r="Q27" i="9"/>
  <c r="Q11" i="9"/>
  <c r="Q28" i="9"/>
  <c r="Q20" i="9"/>
  <c r="Q12" i="9"/>
  <c r="Q21" i="9"/>
  <c r="Q13" i="9"/>
  <c r="Q5" i="9"/>
  <c r="Q14" i="9"/>
  <c r="Q22" i="9"/>
  <c r="P22" i="9"/>
  <c r="P23" i="9"/>
  <c r="P9" i="9"/>
  <c r="P8" i="9"/>
  <c r="P24" i="9"/>
  <c r="P25" i="9"/>
  <c r="P10" i="9"/>
  <c r="P26" i="9"/>
  <c r="P19" i="9"/>
  <c r="P14" i="9"/>
  <c r="P27" i="9"/>
  <c r="P11" i="9"/>
  <c r="P28" i="9"/>
  <c r="P20" i="9"/>
  <c r="P13" i="9"/>
  <c r="P7" i="9"/>
  <c r="P12" i="9"/>
  <c r="P21" i="9"/>
  <c r="P5" i="9"/>
  <c r="P6" i="9"/>
  <c r="Q18" i="6"/>
  <c r="Q30" i="6"/>
  <c r="Q29" i="6"/>
  <c r="Q30" i="4"/>
  <c r="Q29" i="4"/>
  <c r="Q18" i="4"/>
</calcChain>
</file>

<file path=xl/sharedStrings.xml><?xml version="1.0" encoding="utf-8"?>
<sst xmlns="http://schemas.openxmlformats.org/spreadsheetml/2006/main" count="472" uniqueCount="292">
  <si>
    <t>D = {-a, ..., 0, …, a}</t>
  </si>
  <si>
    <t>p</t>
  </si>
  <si>
    <t>1/2 &lt; p = a/(b-1) &lt;= 2</t>
  </si>
  <si>
    <t>3/2 &lt; a &lt; = 3</t>
  </si>
  <si>
    <t>minimal nuture number a</t>
  </si>
  <si>
    <t>radix-b = 2**m with m &gt;= 1</t>
  </si>
  <si>
    <t xml:space="preserve">d = </t>
  </si>
  <si>
    <t>{-2,-1,0,1,2}</t>
  </si>
  <si>
    <t>Ld(y) = (d-p)y</t>
  </si>
  <si>
    <t>Ud(y) = (d+p)y</t>
  </si>
  <si>
    <t>2/3</t>
  </si>
  <si>
    <t>(-8/3)y</t>
  </si>
  <si>
    <t>(-4/3)y</t>
  </si>
  <si>
    <t>(-5/3)y</t>
  </si>
  <si>
    <t>(-1/3)y</t>
  </si>
  <si>
    <t>(-2/3)y</t>
  </si>
  <si>
    <t>(2/3)y</t>
  </si>
  <si>
    <t>(1/3)y</t>
  </si>
  <si>
    <t>(5/3)y</t>
  </si>
  <si>
    <t>(4/3)y</t>
  </si>
  <si>
    <t>(8/3)y</t>
  </si>
  <si>
    <t>y divisor normalize</t>
  </si>
  <si>
    <t>x dividend normalize</t>
  </si>
  <si>
    <t>-p &lt;= x/y &lt;= p</t>
  </si>
  <si>
    <t>1/2 &lt;= y &lt; 1</t>
  </si>
  <si>
    <t>-2/3 &lt;= x/y &lt;=2/3</t>
  </si>
  <si>
    <t>precision with truncate</t>
  </si>
  <si>
    <t>u</t>
  </si>
  <si>
    <t>(2**-u) &lt; (p-1/2)/(a-p)</t>
  </si>
  <si>
    <t>(2**-t) &lt;= (p-1/2)-(a-p)(2**-u)</t>
  </si>
  <si>
    <t>(2**-u) &lt; (2/3-1/2)/(2-2/3)</t>
  </si>
  <si>
    <t>t</t>
  </si>
  <si>
    <t>minimal u</t>
  </si>
  <si>
    <t>4</t>
  </si>
  <si>
    <t>(2**-t) &lt;= (2/3-1/2)-(2-2/3)(2**-4)</t>
  </si>
  <si>
    <t>2**-t &lt;= 1/12</t>
  </si>
  <si>
    <t>(2**-u) &lt; 1/8</t>
  </si>
  <si>
    <t>t0</t>
  </si>
  <si>
    <t>a</t>
  </si>
  <si>
    <t>b</t>
  </si>
  <si>
    <t>radix-4 SRT</t>
  </si>
  <si>
    <t>y</t>
  </si>
  <si>
    <t>p = a/(b-1)</t>
  </si>
  <si>
    <t>D</t>
  </si>
  <si>
    <t>pr_bitwidth</t>
  </si>
  <si>
    <t>y_bitwidth</t>
  </si>
  <si>
    <t>y_unit</t>
  </si>
  <si>
    <t>y_min</t>
  </si>
  <si>
    <t>y_max</t>
  </si>
  <si>
    <t>pr_unit</t>
  </si>
  <si>
    <t>pr_min</t>
  </si>
  <si>
    <r>
      <t>.</t>
    </r>
    <r>
      <rPr>
        <sz val="11"/>
        <color rgb="FFFF0000"/>
        <rFont val="Calibri"/>
        <family val="2"/>
        <scheme val="minor"/>
      </rPr>
      <t>XXXX</t>
    </r>
  </si>
  <si>
    <r>
      <t>SXX.</t>
    </r>
    <r>
      <rPr>
        <sz val="11"/>
        <color rgb="FFFF0000"/>
        <rFont val="Calibri"/>
        <family val="2"/>
        <scheme val="minor"/>
      </rPr>
      <t>XXXX</t>
    </r>
  </si>
  <si>
    <t>L-2(y)</t>
  </si>
  <si>
    <t>L-1(y)</t>
  </si>
  <si>
    <t>L0(y)</t>
  </si>
  <si>
    <t>L1(y)</t>
  </si>
  <si>
    <t>L2(y)</t>
  </si>
  <si>
    <t>U-2(y)</t>
  </si>
  <si>
    <t>U-1(y)</t>
  </si>
  <si>
    <t>U0(y)</t>
  </si>
  <si>
    <t>U1(y)</t>
  </si>
  <si>
    <t>U2(y)</t>
  </si>
  <si>
    <t>k</t>
  </si>
  <si>
    <t>k_min = 2**(u-1)</t>
  </si>
  <si>
    <t>k_max = 2**u-1</t>
  </si>
  <si>
    <t>d</t>
  </si>
  <si>
    <t>ratio</t>
  </si>
  <si>
    <t>(2**4)*L-1(y)</t>
  </si>
  <si>
    <t>(2**4)*L-2(y)</t>
  </si>
  <si>
    <t>(2**4)*y</t>
  </si>
  <si>
    <t>(2**4)*L0(y)</t>
  </si>
  <si>
    <t>(2**4)*L1(y)</t>
  </si>
  <si>
    <t>(2**4)*L2(y)</t>
  </si>
  <si>
    <t>(2**4)*U-2(y)</t>
  </si>
  <si>
    <t>(2**4)*U-1(y)</t>
  </si>
  <si>
    <t>(2**4)*U0(y)</t>
  </si>
  <si>
    <t>(2**4)*U1(y)</t>
  </si>
  <si>
    <t>(2**4)*U2(y)</t>
  </si>
  <si>
    <t>S1</t>
  </si>
  <si>
    <t>S2</t>
  </si>
  <si>
    <t>1.0000</t>
  </si>
  <si>
    <r>
      <t>0.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XXXXXX</t>
    </r>
  </si>
  <si>
    <r>
      <t>0.</t>
    </r>
    <r>
      <rPr>
        <sz val="11"/>
        <color rgb="FF0070C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XXX</t>
    </r>
  </si>
  <si>
    <r>
      <t>0</t>
    </r>
    <r>
      <rPr>
        <sz val="11"/>
        <color theme="8"/>
        <rFont val="Calibri"/>
        <family val="2"/>
        <scheme val="minor"/>
      </rPr>
      <t>.</t>
    </r>
    <r>
      <rPr>
        <sz val="11"/>
        <color rgb="FF0070C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XXX</t>
    </r>
  </si>
  <si>
    <r>
      <t xml:space="preserve">x </t>
    </r>
    <r>
      <rPr>
        <sz val="11"/>
        <color theme="8"/>
        <rFont val="Calibri"/>
        <family val="2"/>
        <scheme val="minor"/>
      </rPr>
      <t>normalization</t>
    </r>
    <r>
      <rPr>
        <sz val="11"/>
        <color theme="1"/>
        <rFont val="Calibri"/>
        <family val="2"/>
        <scheme val="minor"/>
      </rPr>
      <t xml:space="preserve"> with </t>
    </r>
    <r>
      <rPr>
        <sz val="11"/>
        <color rgb="FFFF0000"/>
        <rFont val="Calibri"/>
        <family val="2"/>
        <scheme val="minor"/>
      </rPr>
      <t>precision</t>
    </r>
    <r>
      <rPr>
        <sz val="11"/>
        <color theme="1"/>
        <rFont val="Calibri"/>
        <family val="2"/>
        <scheme val="minor"/>
      </rPr>
      <t xml:space="preserve"> example =</t>
    </r>
  </si>
  <si>
    <r>
      <t xml:space="preserve">y </t>
    </r>
    <r>
      <rPr>
        <sz val="11"/>
        <color theme="8"/>
        <rFont val="Calibri"/>
        <family val="2"/>
        <scheme val="minor"/>
      </rPr>
      <t>normalization</t>
    </r>
    <r>
      <rPr>
        <sz val="11"/>
        <color theme="1"/>
        <rFont val="Calibri"/>
        <family val="2"/>
        <scheme val="minor"/>
      </rPr>
      <t xml:space="preserve"> with </t>
    </r>
    <r>
      <rPr>
        <sz val="11"/>
        <color rgb="FFFF0000"/>
        <rFont val="Calibri"/>
        <family val="2"/>
        <scheme val="minor"/>
      </rPr>
      <t>precision</t>
    </r>
    <r>
      <rPr>
        <sz val="11"/>
        <color theme="1"/>
        <rFont val="Calibri"/>
        <family val="2"/>
        <scheme val="minor"/>
      </rPr>
      <t xml:space="preserve"> example =</t>
    </r>
  </si>
  <si>
    <r>
      <t xml:space="preserve">x </t>
    </r>
    <r>
      <rPr>
        <sz val="11"/>
        <color theme="8"/>
        <rFont val="Calibri"/>
        <family val="2"/>
        <scheme val="minor"/>
      </rPr>
      <t>normalization</t>
    </r>
    <r>
      <rPr>
        <sz val="11"/>
        <color theme="1"/>
        <rFont val="Calibri"/>
        <family val="2"/>
        <scheme val="minor"/>
      </rPr>
      <t xml:space="preserve"> example =</t>
    </r>
  </si>
  <si>
    <r>
      <t xml:space="preserve">y </t>
    </r>
    <r>
      <rPr>
        <sz val="11"/>
        <color theme="8"/>
        <rFont val="Calibri"/>
        <family val="2"/>
        <scheme val="minor"/>
      </rPr>
      <t>normalization</t>
    </r>
    <r>
      <rPr>
        <sz val="11"/>
        <color theme="1"/>
        <rFont val="Calibri"/>
        <family val="2"/>
        <scheme val="minor"/>
      </rPr>
      <t xml:space="preserve"> example =</t>
    </r>
  </si>
  <si>
    <r>
      <t xml:space="preserve">pr </t>
    </r>
    <r>
      <rPr>
        <sz val="11"/>
        <color theme="8"/>
        <rFont val="Calibri"/>
        <family val="2"/>
        <scheme val="minor"/>
      </rPr>
      <t>normalization</t>
    </r>
    <r>
      <rPr>
        <sz val="11"/>
        <color theme="1"/>
        <rFont val="Calibri"/>
        <family val="2"/>
        <scheme val="minor"/>
      </rPr>
      <t xml:space="preserve"> with </t>
    </r>
    <r>
      <rPr>
        <sz val="11"/>
        <color rgb="FFFF0000"/>
        <rFont val="Calibri"/>
        <family val="2"/>
        <scheme val="minor"/>
      </rPr>
      <t>precision</t>
    </r>
    <r>
      <rPr>
        <sz val="11"/>
        <color theme="1"/>
        <rFont val="Calibri"/>
        <family val="2"/>
        <scheme val="minor"/>
      </rPr>
      <t xml:space="preserve"> example =</t>
    </r>
  </si>
  <si>
    <t xml:space="preserve">pr normalization with precision </t>
  </si>
  <si>
    <r>
      <t>Let</t>
    </r>
    <r>
      <rPr>
        <sz val="11"/>
        <color rgb="FFFF0000"/>
        <rFont val="Calibri"/>
        <family val="2"/>
        <scheme val="minor"/>
      </rPr>
      <t xml:space="preserve"> y=1</t>
    </r>
    <r>
      <rPr>
        <sz val="11"/>
        <color theme="1"/>
        <rFont val="Calibri"/>
        <family val="2"/>
        <scheme val="minor"/>
      </rPr>
      <t xml:space="preserve"> then -2/3 &lt; x &lt; 2/3</t>
    </r>
  </si>
  <si>
    <t>(-2/3)*y*(2**2) &lt;= pr &lt;= (2/3)*y*(2**2)</t>
  </si>
  <si>
    <t>(-p)*y*(2**b) &lt;= pr &lt;= (p)*y*(2**b)</t>
  </si>
  <si>
    <r>
      <t xml:space="preserve">Let </t>
    </r>
    <r>
      <rPr>
        <sz val="11"/>
        <color rgb="FFFF0000"/>
        <rFont val="Calibri"/>
        <family val="2"/>
        <scheme val="minor"/>
      </rPr>
      <t>y = 1</t>
    </r>
    <r>
      <rPr>
        <sz val="11"/>
        <color theme="1"/>
        <rFont val="Calibri"/>
        <family val="2"/>
        <scheme val="minor"/>
      </rPr>
      <t xml:space="preserve"> then -8/3 &lt; pr &lt; 8/3</t>
    </r>
  </si>
  <si>
    <r>
      <t>00.</t>
    </r>
    <r>
      <rPr>
        <sz val="11"/>
        <color rgb="FFFF0000"/>
        <rFont val="Calibri"/>
        <family val="2"/>
        <scheme val="minor"/>
      </rPr>
      <t>XXXX</t>
    </r>
  </si>
  <si>
    <t xml:space="preserve">pr normalization with precision with sign bit </t>
  </si>
  <si>
    <r>
      <t xml:space="preserve">pr </t>
    </r>
    <r>
      <rPr>
        <sz val="11"/>
        <color theme="8"/>
        <rFont val="Calibri"/>
        <family val="2"/>
        <scheme val="minor"/>
      </rPr>
      <t>normalization</t>
    </r>
    <r>
      <rPr>
        <sz val="11"/>
        <color theme="1"/>
        <rFont val="Calibri"/>
        <family val="2"/>
        <scheme val="minor"/>
      </rPr>
      <t xml:space="preserve"> with </t>
    </r>
    <r>
      <rPr>
        <sz val="11"/>
        <color rgb="FFFF0000"/>
        <rFont val="Calibri"/>
        <family val="2"/>
        <scheme val="minor"/>
      </rPr>
      <t xml:space="preserve">precision </t>
    </r>
    <r>
      <rPr>
        <sz val="11"/>
        <color theme="1"/>
        <rFont val="Calibri"/>
        <family val="2"/>
        <scheme val="minor"/>
      </rPr>
      <t>with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sign bit</t>
    </r>
    <r>
      <rPr>
        <sz val="11"/>
        <color theme="1"/>
        <rFont val="Calibri"/>
        <family val="2"/>
        <scheme val="minor"/>
      </rPr>
      <t xml:space="preserve"> example =</t>
    </r>
  </si>
  <si>
    <r>
      <rPr>
        <sz val="11"/>
        <color rgb="FF7030A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00.XXXX</t>
    </r>
  </si>
  <si>
    <r>
      <t xml:space="preserve">x </t>
    </r>
    <r>
      <rPr>
        <sz val="11"/>
        <color theme="8"/>
        <rFont val="Calibri"/>
        <family val="2"/>
        <scheme val="minor"/>
      </rPr>
      <t>normalization</t>
    </r>
    <r>
      <rPr>
        <sz val="11"/>
        <color theme="1"/>
        <rFont val="Calibri"/>
        <family val="2"/>
        <scheme val="minor"/>
      </rPr>
      <t xml:space="preserve"> with </t>
    </r>
    <r>
      <rPr>
        <sz val="11"/>
        <color rgb="FFFF0000"/>
        <rFont val="Calibri"/>
        <family val="2"/>
        <scheme val="minor"/>
      </rPr>
      <t xml:space="preserve">precision </t>
    </r>
    <r>
      <rPr>
        <sz val="11"/>
        <color theme="1"/>
        <rFont val="Calibri"/>
        <family val="2"/>
        <scheme val="minor"/>
      </rPr>
      <t>with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sign bit</t>
    </r>
    <r>
      <rPr>
        <sz val="11"/>
        <color theme="1"/>
        <rFont val="Calibri"/>
        <family val="2"/>
        <scheme val="minor"/>
      </rPr>
      <t xml:space="preserve"> example =</t>
    </r>
  </si>
  <si>
    <r>
      <rPr>
        <sz val="11"/>
        <color rgb="FF7030A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00.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XXX</t>
    </r>
  </si>
  <si>
    <t>because pr(0) = x</t>
  </si>
  <si>
    <t>0</t>
  </si>
  <si>
    <t>1</t>
  </si>
  <si>
    <t>2</t>
  </si>
  <si>
    <t>3</t>
  </si>
  <si>
    <t>5</t>
  </si>
  <si>
    <t>6</t>
  </si>
  <si>
    <t>7</t>
  </si>
  <si>
    <r>
      <t>0.1</t>
    </r>
    <r>
      <rPr>
        <sz val="11"/>
        <color rgb="FFFF0000"/>
        <rFont val="Calibri"/>
        <family val="2"/>
        <scheme val="minor"/>
      </rPr>
      <t>000</t>
    </r>
  </si>
  <si>
    <r>
      <t>0.1</t>
    </r>
    <r>
      <rPr>
        <sz val="11"/>
        <color rgb="FFFF0000"/>
        <rFont val="Calibri"/>
        <family val="2"/>
        <scheme val="minor"/>
      </rPr>
      <t>001</t>
    </r>
  </si>
  <si>
    <r>
      <t>0.1</t>
    </r>
    <r>
      <rPr>
        <sz val="11"/>
        <color rgb="FFFF0000"/>
        <rFont val="Calibri"/>
        <family val="2"/>
        <scheme val="minor"/>
      </rPr>
      <t>010</t>
    </r>
  </si>
  <si>
    <r>
      <t>0.1</t>
    </r>
    <r>
      <rPr>
        <sz val="11"/>
        <color rgb="FFFF0000"/>
        <rFont val="Calibri"/>
        <family val="2"/>
        <scheme val="minor"/>
      </rPr>
      <t>011</t>
    </r>
  </si>
  <si>
    <r>
      <t>0.1</t>
    </r>
    <r>
      <rPr>
        <sz val="11"/>
        <color rgb="FFFF0000"/>
        <rFont val="Calibri"/>
        <family val="2"/>
        <scheme val="minor"/>
      </rPr>
      <t>100</t>
    </r>
  </si>
  <si>
    <r>
      <t>0.1</t>
    </r>
    <r>
      <rPr>
        <sz val="11"/>
        <color rgb="FFFF0000"/>
        <rFont val="Calibri"/>
        <family val="2"/>
        <scheme val="minor"/>
      </rPr>
      <t>101</t>
    </r>
  </si>
  <si>
    <r>
      <t>0.1</t>
    </r>
    <r>
      <rPr>
        <sz val="11"/>
        <color rgb="FFFF0000"/>
        <rFont val="Calibri"/>
        <family val="2"/>
        <scheme val="minor"/>
      </rPr>
      <t>110</t>
    </r>
  </si>
  <si>
    <r>
      <t>0.1</t>
    </r>
    <r>
      <rPr>
        <sz val="11"/>
        <color rgb="FFFF0000"/>
        <rFont val="Calibri"/>
        <family val="2"/>
        <scheme val="minor"/>
      </rPr>
      <t>111</t>
    </r>
  </si>
  <si>
    <t>truncate error</t>
  </si>
  <si>
    <t>-24</t>
  </si>
  <si>
    <t>-1</t>
  </si>
  <si>
    <t>-2</t>
  </si>
  <si>
    <t>-3</t>
  </si>
  <si>
    <t>-4</t>
  </si>
  <si>
    <t>-5</t>
  </si>
  <si>
    <t>-6</t>
  </si>
  <si>
    <t>-7</t>
  </si>
  <si>
    <t>-8</t>
  </si>
  <si>
    <t>-9</t>
  </si>
  <si>
    <t>-10</t>
  </si>
  <si>
    <t>-11</t>
  </si>
  <si>
    <t>-12</t>
  </si>
  <si>
    <t>-13</t>
  </si>
  <si>
    <t>-14</t>
  </si>
  <si>
    <t>-15</t>
  </si>
  <si>
    <t>-16</t>
  </si>
  <si>
    <t>-17</t>
  </si>
  <si>
    <t>-18</t>
  </si>
  <si>
    <t>-19</t>
  </si>
  <si>
    <t>-20</t>
  </si>
  <si>
    <t>-21</t>
  </si>
  <si>
    <t>-22</t>
  </si>
  <si>
    <t>-23</t>
  </si>
  <si>
    <t>-25</t>
  </si>
  <si>
    <t>-26</t>
  </si>
  <si>
    <t>-27</t>
  </si>
  <si>
    <t>-28</t>
  </si>
  <si>
    <t>-29</t>
  </si>
  <si>
    <t>-30</t>
  </si>
  <si>
    <t>-31</t>
  </si>
  <si>
    <t>-32</t>
  </si>
  <si>
    <t>-33</t>
  </si>
  <si>
    <t>-34</t>
  </si>
  <si>
    <t>-35</t>
  </si>
  <si>
    <t>-36</t>
  </si>
  <si>
    <t>-37</t>
  </si>
  <si>
    <t>-38</t>
  </si>
  <si>
    <t>-39</t>
  </si>
  <si>
    <t>-40</t>
  </si>
  <si>
    <t>-41</t>
  </si>
  <si>
    <t>-42</t>
  </si>
  <si>
    <t>-43</t>
  </si>
  <si>
    <t>-44</t>
  </si>
  <si>
    <t>-45</t>
  </si>
  <si>
    <t>45</t>
  </si>
  <si>
    <t>44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</si>
  <si>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</si>
  <si>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</si>
  <si>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</si>
  <si>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</si>
  <si>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</si>
  <si>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</si>
  <si>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</si>
  <si>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</si>
  <si>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</si>
  <si>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34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</si>
  <si>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</si>
  <si>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</si>
  <si>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</si>
  <si>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</si>
  <si>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</si>
  <si>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</si>
  <si>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</si>
  <si>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</si>
  <si>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</si>
  <si>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</si>
  <si>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</si>
  <si>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</si>
  <si>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</si>
  <si>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</si>
  <si>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</si>
  <si>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</si>
  <si>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</si>
  <si>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</si>
  <si>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</si>
  <si>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</si>
  <si>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</si>
  <si>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</si>
  <si>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</si>
  <si>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</si>
  <si>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</si>
  <si>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</si>
  <si>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010.1100</t>
  </si>
  <si>
    <t>010.1011</t>
  </si>
  <si>
    <t>010.1010</t>
  </si>
  <si>
    <t>010.1001</t>
  </si>
  <si>
    <t>010.1000</t>
  </si>
  <si>
    <t>010.0111</t>
  </si>
  <si>
    <t>010.0110</t>
  </si>
  <si>
    <t>010.0101</t>
  </si>
  <si>
    <t>010.0100</t>
  </si>
  <si>
    <t>010.0011</t>
  </si>
  <si>
    <t>010.0010</t>
  </si>
  <si>
    <t>010.0001</t>
  </si>
  <si>
    <t>010.0000</t>
  </si>
  <si>
    <t>001.1111</t>
  </si>
  <si>
    <t>001.1110</t>
  </si>
  <si>
    <t>001.1101</t>
  </si>
  <si>
    <t>001.1100</t>
  </si>
  <si>
    <t>001.1011</t>
  </si>
  <si>
    <t>001.1010</t>
  </si>
  <si>
    <t>001.1001</t>
  </si>
  <si>
    <t>001.1000</t>
  </si>
  <si>
    <t>001.0111</t>
  </si>
  <si>
    <t>001.0110</t>
  </si>
  <si>
    <t>001.0101</t>
  </si>
  <si>
    <t>001.0100</t>
  </si>
  <si>
    <t>001.0011</t>
  </si>
  <si>
    <t>001.0010</t>
  </si>
  <si>
    <t>001.0001</t>
  </si>
  <si>
    <t>001.0000</t>
  </si>
  <si>
    <t>000.1111</t>
  </si>
  <si>
    <t>000.1110</t>
  </si>
  <si>
    <t>000.1101</t>
  </si>
  <si>
    <t>000.1100</t>
  </si>
  <si>
    <t>000.1011</t>
  </si>
  <si>
    <t>000.1010</t>
  </si>
  <si>
    <t>000.1001</t>
  </si>
  <si>
    <t>000.1000</t>
  </si>
  <si>
    <t>000.0111</t>
  </si>
  <si>
    <t>000.0110</t>
  </si>
  <si>
    <t>000.0101</t>
  </si>
  <si>
    <t>000.0100</t>
  </si>
  <si>
    <t>000.0011</t>
  </si>
  <si>
    <t>000.0010</t>
  </si>
  <si>
    <t>000.0001</t>
  </si>
  <si>
    <t>000.0000</t>
  </si>
  <si>
    <t>010.1101</t>
  </si>
  <si>
    <t>111.1111</t>
  </si>
  <si>
    <t>111.1110</t>
  </si>
  <si>
    <t>111.1101</t>
  </si>
  <si>
    <t>111.1100</t>
  </si>
  <si>
    <t>111.1011</t>
  </si>
  <si>
    <t>111.1010</t>
  </si>
  <si>
    <t>111.1001</t>
  </si>
  <si>
    <t>111.1000</t>
  </si>
  <si>
    <t>111.0111</t>
  </si>
  <si>
    <t>111.0110</t>
  </si>
  <si>
    <t>111.0101</t>
  </si>
  <si>
    <t>111.0100</t>
  </si>
  <si>
    <t>111.0011</t>
  </si>
  <si>
    <t>111.0010</t>
  </si>
  <si>
    <t>111.0001</t>
  </si>
  <si>
    <t>111.0000</t>
  </si>
  <si>
    <t>110.1111</t>
  </si>
  <si>
    <t>110.1110</t>
  </si>
  <si>
    <t>110.1101</t>
  </si>
  <si>
    <t>110.1100</t>
  </si>
  <si>
    <t>110.1011</t>
  </si>
  <si>
    <t>110.1010</t>
  </si>
  <si>
    <t>110.1001</t>
  </si>
  <si>
    <t>110.1000</t>
  </si>
  <si>
    <t>110.0111</t>
  </si>
  <si>
    <t>110.0110</t>
  </si>
  <si>
    <t>110.0101</t>
  </si>
  <si>
    <t>110.0100</t>
  </si>
  <si>
    <t>110.0011</t>
  </si>
  <si>
    <t>110.0010</t>
  </si>
  <si>
    <t>110.0001</t>
  </si>
  <si>
    <t>110.0000</t>
  </si>
  <si>
    <t>101.1111</t>
  </si>
  <si>
    <t>101.1110</t>
  </si>
  <si>
    <t>101.1101</t>
  </si>
  <si>
    <t>101.1100</t>
  </si>
  <si>
    <t>101.1011</t>
  </si>
  <si>
    <t>101.1010</t>
  </si>
  <si>
    <t>101.1001</t>
  </si>
  <si>
    <t>101.1000</t>
  </si>
  <si>
    <t>101.0111</t>
  </si>
  <si>
    <t>101.0110</t>
  </si>
  <si>
    <t>101.0101</t>
  </si>
  <si>
    <t>101.0100</t>
  </si>
  <si>
    <t>101.0011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</si>
</sst>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sz val="12"/>
      <color rgb="FF000000"/>
      <name val="AdvP6EC5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6100"/>
      <name val="Calibri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9" fillId="4" borderId="0" applyNumberFormat="0" applyBorder="0" applyAlignment="0" applyProtection="0"/>
  </cellStyleXfs>
  <cellXfs count="25">
    <xf numFmtId="0" fontId="0" fillId="0" borderId="0" xfId="0"/>
    <xf numFmtId="0" fontId="1" fillId="2" borderId="0" xfId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0" xfId="1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 vertical="center"/>
    </xf>
    <xf numFmtId="49" fontId="1" fillId="2" borderId="0" xfId="1" applyNumberFormat="1" applyAlignment="1">
      <alignment horizontal="center" vertical="center"/>
    </xf>
    <xf numFmtId="2" fontId="0" fillId="0" borderId="0" xfId="0" applyNumberFormat="1"/>
    <xf numFmtId="0" fontId="2" fillId="0" borderId="0" xfId="0" applyFont="1"/>
    <xf numFmtId="164" fontId="0" fillId="0" borderId="0" xfId="0" applyNumberFormat="1"/>
    <xf numFmtId="0" fontId="3" fillId="3" borderId="0" xfId="2"/>
    <xf numFmtId="0" fontId="5" fillId="0" borderId="0" xfId="0" applyFont="1"/>
    <xf numFmtId="1" fontId="0" fillId="0" borderId="0" xfId="0" applyNumberFormat="1"/>
    <xf numFmtId="49" fontId="0" fillId="0" borderId="0" xfId="0" applyNumberFormat="1"/>
    <xf numFmtId="49" fontId="7" fillId="0" borderId="0" xfId="0" applyNumberFormat="1" applyFont="1" applyAlignment="1">
      <alignment horizontal="left" vertical="center"/>
    </xf>
    <xf numFmtId="0" fontId="9" fillId="4" borderId="0" xfId="3"/>
    <xf numFmtId="0" fontId="0" fillId="5" borderId="0" xfId="0" applyFill="1"/>
    <xf numFmtId="49" fontId="0" fillId="5" borderId="0" xfId="0" applyNumberFormat="1" applyFill="1"/>
    <xf numFmtId="49" fontId="0" fillId="0" borderId="0" xfId="0" applyNumberFormat="1" applyAlignment="1">
      <alignment horizontal="right"/>
    </xf>
    <xf numFmtId="49" fontId="0" fillId="5" borderId="0" xfId="0" applyNumberFormat="1" applyFill="1" applyAlignment="1">
      <alignment horizontal="right"/>
    </xf>
    <xf numFmtId="49" fontId="0" fillId="0" borderId="0" xfId="0" applyNumberFormat="1" applyAlignment="1">
      <alignment horizontal="center"/>
    </xf>
    <xf numFmtId="49" fontId="0" fillId="5" borderId="0" xfId="0" applyNumberFormat="1" applyFill="1" applyAlignment="1">
      <alignment horizontal="center"/>
    </xf>
    <xf numFmtId="0" fontId="3" fillId="0" borderId="0" xfId="0" applyFont="1"/>
    <xf numFmtId="164" fontId="3" fillId="0" borderId="0" xfId="0" applyNumberFormat="1" applyFont="1"/>
  </cellXfs>
  <cellStyles count="4">
    <cellStyle name="Accent3" xfId="2" builtinId="37"/>
    <cellStyle name="Good" xfId="3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Radix-4</a:t>
            </a:r>
            <a:r>
              <a:rPr lang="en-US" baseline="0"/>
              <a:t> SRT Quotient Digit Selection Lookup Table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div_qds_SXX.XXX_borrowin!$I$4:$Q$4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div_qds_SXX.XXX_borrowin!$I$5:$Q$5</c:f>
              <c:numCache>
                <c:formatCode>0.0000</c:formatCode>
                <c:ptCount val="9"/>
                <c:pt idx="0">
                  <c:v>-1.3333333333333333</c:v>
                </c:pt>
                <c:pt idx="1">
                  <c:v>-1.5</c:v>
                </c:pt>
                <c:pt idx="2">
                  <c:v>-1.6666666666666665</c:v>
                </c:pt>
                <c:pt idx="3">
                  <c:v>-1.8333333333333333</c:v>
                </c:pt>
                <c:pt idx="4">
                  <c:v>-2</c:v>
                </c:pt>
                <c:pt idx="5">
                  <c:v>-2.1666666666666665</c:v>
                </c:pt>
                <c:pt idx="6">
                  <c:v>-2.333333333333333</c:v>
                </c:pt>
                <c:pt idx="7">
                  <c:v>-2.5</c:v>
                </c:pt>
                <c:pt idx="8">
                  <c:v>-2.6666666666666665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9-4D6F-A3FB-F178DF4B73B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div_qds_SXX.XXX_borrowin!$I$4:$Q$4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div_qds_SXX.XXX_borrowin!$I$6:$Q$6</c:f>
              <c:numCache>
                <c:formatCode>0.0000</c:formatCode>
                <c:ptCount val="9"/>
                <c:pt idx="0">
                  <c:v>-0.83333333333333326</c:v>
                </c:pt>
                <c:pt idx="1">
                  <c:v>-0.93749999999999989</c:v>
                </c:pt>
                <c:pt idx="2">
                  <c:v>-1.0416666666666665</c:v>
                </c:pt>
                <c:pt idx="3">
                  <c:v>-1.1458333333333333</c:v>
                </c:pt>
                <c:pt idx="4">
                  <c:v>-1.25</c:v>
                </c:pt>
                <c:pt idx="5">
                  <c:v>-1.3541666666666665</c:v>
                </c:pt>
                <c:pt idx="6">
                  <c:v>-1.4583333333333333</c:v>
                </c:pt>
                <c:pt idx="7">
                  <c:v>-1.5624999999999998</c:v>
                </c:pt>
                <c:pt idx="8">
                  <c:v>-1.6666666666666665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19-4D6F-A3FB-F178DF4B73B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div_qds_SXX.XXX_borrowin!$I$4:$Q$4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div_qds_SXX.XXX_borrowin!$I$7:$Q$7</c:f>
              <c:numCache>
                <c:formatCode>0.0000</c:formatCode>
                <c:ptCount val="9"/>
                <c:pt idx="0">
                  <c:v>-0.33333333333333331</c:v>
                </c:pt>
                <c:pt idx="1">
                  <c:v>-0.375</c:v>
                </c:pt>
                <c:pt idx="2">
                  <c:v>-0.41666666666666663</c:v>
                </c:pt>
                <c:pt idx="3">
                  <c:v>-0.45833333333333331</c:v>
                </c:pt>
                <c:pt idx="4">
                  <c:v>-0.5</c:v>
                </c:pt>
                <c:pt idx="5">
                  <c:v>-0.54166666666666663</c:v>
                </c:pt>
                <c:pt idx="6">
                  <c:v>-0.58333333333333326</c:v>
                </c:pt>
                <c:pt idx="7">
                  <c:v>-0.625</c:v>
                </c:pt>
                <c:pt idx="8">
                  <c:v>-0.66666666666666663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19-4D6F-A3FB-F178DF4B73B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div_qds_SXX.XXX_borrowin!$I$4:$Q$4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div_qds_SXX.XXX_borrowin!$I$8:$Q$8</c:f>
              <c:numCache>
                <c:formatCode>0.0000</c:formatCode>
                <c:ptCount val="9"/>
                <c:pt idx="0">
                  <c:v>0.16666666666666669</c:v>
                </c:pt>
                <c:pt idx="1">
                  <c:v>0.18750000000000003</c:v>
                </c:pt>
                <c:pt idx="2">
                  <c:v>0.20833333333333337</c:v>
                </c:pt>
                <c:pt idx="3">
                  <c:v>0.22916666666666669</c:v>
                </c:pt>
                <c:pt idx="4">
                  <c:v>0.25</c:v>
                </c:pt>
                <c:pt idx="5">
                  <c:v>0.27083333333333337</c:v>
                </c:pt>
                <c:pt idx="6">
                  <c:v>0.29166666666666669</c:v>
                </c:pt>
                <c:pt idx="7">
                  <c:v>0.31250000000000006</c:v>
                </c:pt>
                <c:pt idx="8">
                  <c:v>0.33333333333333337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19-4D6F-A3FB-F178DF4B73B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div_qds_SXX.XXX_borrowin!$I$4:$Q$4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div_qds_SXX.XXX_borrowin!$I$9:$Q$9</c:f>
              <c:numCache>
                <c:formatCode>0.0000</c:formatCode>
                <c:ptCount val="9"/>
                <c:pt idx="0">
                  <c:v>0.66666666666666674</c:v>
                </c:pt>
                <c:pt idx="1">
                  <c:v>0.75000000000000011</c:v>
                </c:pt>
                <c:pt idx="2">
                  <c:v>0.83333333333333348</c:v>
                </c:pt>
                <c:pt idx="3">
                  <c:v>0.91666666666666674</c:v>
                </c:pt>
                <c:pt idx="4">
                  <c:v>1</c:v>
                </c:pt>
                <c:pt idx="5">
                  <c:v>1.0833333333333335</c:v>
                </c:pt>
                <c:pt idx="6">
                  <c:v>1.1666666666666667</c:v>
                </c:pt>
                <c:pt idx="7">
                  <c:v>1.2500000000000002</c:v>
                </c:pt>
                <c:pt idx="8">
                  <c:v>1.3333333333333335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19-4D6F-A3FB-F178DF4B73B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div_qds_SXX.XXX_borrowin!$I$4:$Q$4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div_qds_SXX.XXX_borrowin!$I$10:$Q$10</c:f>
              <c:numCache>
                <c:formatCode>0.0000</c:formatCode>
                <c:ptCount val="9"/>
                <c:pt idx="0">
                  <c:v>-0.66666666666666674</c:v>
                </c:pt>
                <c:pt idx="1">
                  <c:v>-0.75000000000000011</c:v>
                </c:pt>
                <c:pt idx="2">
                  <c:v>-0.83333333333333348</c:v>
                </c:pt>
                <c:pt idx="3">
                  <c:v>-0.91666666666666674</c:v>
                </c:pt>
                <c:pt idx="4">
                  <c:v>-1</c:v>
                </c:pt>
                <c:pt idx="5">
                  <c:v>-1.0833333333333335</c:v>
                </c:pt>
                <c:pt idx="6">
                  <c:v>-1.1666666666666667</c:v>
                </c:pt>
                <c:pt idx="7">
                  <c:v>-1.2500000000000002</c:v>
                </c:pt>
                <c:pt idx="8">
                  <c:v>-1.3333333333333335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19-4D6F-A3FB-F178DF4B73B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div_qds_SXX.XXX_borrowin!$I$4:$Q$4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div_qds_SXX.XXX_borrowin!$I$11:$Q$11</c:f>
              <c:numCache>
                <c:formatCode>0.0000</c:formatCode>
                <c:ptCount val="9"/>
                <c:pt idx="0">
                  <c:v>-0.16666666666666669</c:v>
                </c:pt>
                <c:pt idx="1">
                  <c:v>-0.18750000000000003</c:v>
                </c:pt>
                <c:pt idx="2">
                  <c:v>-0.20833333333333337</c:v>
                </c:pt>
                <c:pt idx="3">
                  <c:v>-0.22916666666666669</c:v>
                </c:pt>
                <c:pt idx="4">
                  <c:v>-0.25</c:v>
                </c:pt>
                <c:pt idx="5">
                  <c:v>-0.27083333333333337</c:v>
                </c:pt>
                <c:pt idx="6">
                  <c:v>-0.29166666666666669</c:v>
                </c:pt>
                <c:pt idx="7">
                  <c:v>-0.31250000000000006</c:v>
                </c:pt>
                <c:pt idx="8">
                  <c:v>-0.33333333333333337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19-4D6F-A3FB-F178DF4B73B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div_qds_SXX.XXX_borrowin!$I$4:$Q$4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div_qds_SXX.XXX_borrowin!$I$12:$Q$12</c:f>
              <c:numCache>
                <c:formatCode>0.0000</c:formatCode>
                <c:ptCount val="9"/>
                <c:pt idx="0">
                  <c:v>0.33333333333333331</c:v>
                </c:pt>
                <c:pt idx="1">
                  <c:v>0.375</c:v>
                </c:pt>
                <c:pt idx="2">
                  <c:v>0.41666666666666663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0.54166666666666663</c:v>
                </c:pt>
                <c:pt idx="6">
                  <c:v>0.58333333333333326</c:v>
                </c:pt>
                <c:pt idx="7">
                  <c:v>0.625</c:v>
                </c:pt>
                <c:pt idx="8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19-4D6F-A3FB-F178DF4B73B9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div_qds_SXX.XXX_borrowin!$I$4:$Q$4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div_qds_SXX.XXX_borrowin!$I$13:$Q$13</c:f>
              <c:numCache>
                <c:formatCode>0.0000</c:formatCode>
                <c:ptCount val="9"/>
                <c:pt idx="0">
                  <c:v>0.83333333333333326</c:v>
                </c:pt>
                <c:pt idx="1">
                  <c:v>0.93749999999999989</c:v>
                </c:pt>
                <c:pt idx="2">
                  <c:v>1.0416666666666665</c:v>
                </c:pt>
                <c:pt idx="3">
                  <c:v>1.1458333333333333</c:v>
                </c:pt>
                <c:pt idx="4">
                  <c:v>1.25</c:v>
                </c:pt>
                <c:pt idx="5">
                  <c:v>1.3541666666666665</c:v>
                </c:pt>
                <c:pt idx="6">
                  <c:v>1.4583333333333333</c:v>
                </c:pt>
                <c:pt idx="7">
                  <c:v>1.5624999999999998</c:v>
                </c:pt>
                <c:pt idx="8">
                  <c:v>1.6666666666666665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219-4D6F-A3FB-F178DF4B73B9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div_qds_SXX.XXX_borrowin!$I$4:$Q$4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div_qds_SXX.XXX_borrowin!$I$14:$Q$14</c:f>
              <c:numCache>
                <c:formatCode>0.0000</c:formatCode>
                <c:ptCount val="9"/>
                <c:pt idx="0">
                  <c:v>1.3333333333333333</c:v>
                </c:pt>
                <c:pt idx="1">
                  <c:v>1.5</c:v>
                </c:pt>
                <c:pt idx="2">
                  <c:v>1.6666666666666665</c:v>
                </c:pt>
                <c:pt idx="3">
                  <c:v>1.8333333333333333</c:v>
                </c:pt>
                <c:pt idx="4">
                  <c:v>2</c:v>
                </c:pt>
                <c:pt idx="5">
                  <c:v>2.1666666666666665</c:v>
                </c:pt>
                <c:pt idx="6">
                  <c:v>2.333333333333333</c:v>
                </c:pt>
                <c:pt idx="7">
                  <c:v>2.5</c:v>
                </c:pt>
                <c:pt idx="8">
                  <c:v>2.6666666666666665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219-4D6F-A3FB-F178DF4B73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35671888"/>
        <c:axId val="335672848"/>
      </c:scatterChart>
      <c:valAx>
        <c:axId val="335671888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72848"/>
        <c:crosses val="autoZero"/>
        <c:crossBetween val="midCat"/>
        <c:majorUnit val="6.2500000000000014E-2"/>
      </c:valAx>
      <c:valAx>
        <c:axId val="3356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Partial Remainder (PR)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71888"/>
        <c:crosses val="autoZero"/>
        <c:crossBetween val="midCat"/>
        <c:majorUnit val="6.250000000000001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Radix-4 SRT Quotient Digit Selection Lookup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sqrt_qds_t4!$I$18:$Q$18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sqrt_qds_t4!$I$19:$Q$19</c:f>
              <c:numCache>
                <c:formatCode>0.0000</c:formatCode>
                <c:ptCount val="9"/>
                <c:pt idx="0">
                  <c:v>-23.995733333333334</c:v>
                </c:pt>
                <c:pt idx="1">
                  <c:v>-26.662399999999998</c:v>
                </c:pt>
                <c:pt idx="2">
                  <c:v>-29.329066666666666</c:v>
                </c:pt>
                <c:pt idx="3">
                  <c:v>-31.995733333333334</c:v>
                </c:pt>
                <c:pt idx="4">
                  <c:v>-34.662399999999998</c:v>
                </c:pt>
                <c:pt idx="5">
                  <c:v>-37.329066666666662</c:v>
                </c:pt>
                <c:pt idx="6">
                  <c:v>-39.995733333333334</c:v>
                </c:pt>
                <c:pt idx="7">
                  <c:v>-42.662399999999998</c:v>
                </c:pt>
                <c:pt idx="8">
                  <c:v>-45.329066666666662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820-4E2E-8B67-ECE7E006B4E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sqrt_qds_t4!$I$18:$Q$18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sqrt_qds_t4!$I$20:$Q$20</c:f>
              <c:numCache>
                <c:formatCode>0.0000</c:formatCode>
                <c:ptCount val="9"/>
                <c:pt idx="0">
                  <c:v>-14.997333333333332</c:v>
                </c:pt>
                <c:pt idx="1">
                  <c:v>-16.663999999999998</c:v>
                </c:pt>
                <c:pt idx="2">
                  <c:v>-18.330666666666666</c:v>
                </c:pt>
                <c:pt idx="3">
                  <c:v>-19.99733333333333</c:v>
                </c:pt>
                <c:pt idx="4">
                  <c:v>-21.663999999999998</c:v>
                </c:pt>
                <c:pt idx="5">
                  <c:v>-23.330666666666666</c:v>
                </c:pt>
                <c:pt idx="6">
                  <c:v>-24.99733333333333</c:v>
                </c:pt>
                <c:pt idx="7">
                  <c:v>-26.663999999999998</c:v>
                </c:pt>
                <c:pt idx="8">
                  <c:v>-28.330666666666666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820-4E2E-8B67-ECE7E006B4E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sqrt_qds_t4!$I$18:$Q$18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sqrt_qds_t4!$I$21:$Q$21</c:f>
              <c:numCache>
                <c:formatCode>0.0000</c:formatCode>
                <c:ptCount val="9"/>
                <c:pt idx="0">
                  <c:v>-5.9989333333333335</c:v>
                </c:pt>
                <c:pt idx="1">
                  <c:v>-6.6655999999999995</c:v>
                </c:pt>
                <c:pt idx="2">
                  <c:v>-7.3322666666666665</c:v>
                </c:pt>
                <c:pt idx="3">
                  <c:v>-7.9989333333333335</c:v>
                </c:pt>
                <c:pt idx="4">
                  <c:v>-8.6655999999999995</c:v>
                </c:pt>
                <c:pt idx="5">
                  <c:v>-9.3322666666666656</c:v>
                </c:pt>
                <c:pt idx="6">
                  <c:v>-9.9989333333333335</c:v>
                </c:pt>
                <c:pt idx="7">
                  <c:v>-10.6656</c:v>
                </c:pt>
                <c:pt idx="8">
                  <c:v>-11.332266666666666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820-4E2E-8B67-ECE7E006B4E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sqrt_qds_t4!$I$18:$Q$18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sqrt_qds_t4!$I$24:$Q$24</c:f>
              <c:numCache>
                <c:formatCode>0.0000</c:formatCode>
                <c:ptCount val="9"/>
                <c:pt idx="0">
                  <c:v>-13.497866666666669</c:v>
                </c:pt>
                <c:pt idx="1">
                  <c:v>-14.831200000000003</c:v>
                </c:pt>
                <c:pt idx="2">
                  <c:v>-16.164533333333335</c:v>
                </c:pt>
                <c:pt idx="3">
                  <c:v>-17.497866666666667</c:v>
                </c:pt>
                <c:pt idx="4">
                  <c:v>-18.831200000000003</c:v>
                </c:pt>
                <c:pt idx="5">
                  <c:v>-20.164533333333335</c:v>
                </c:pt>
                <c:pt idx="6">
                  <c:v>-21.49786666666667</c:v>
                </c:pt>
                <c:pt idx="7">
                  <c:v>-22.831200000000003</c:v>
                </c:pt>
                <c:pt idx="8">
                  <c:v>-24.164533333333335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1820-4E2E-8B67-ECE7E006B4E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sqrt_qds_t4!$I$18:$Q$18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sqrt_qds_t4!$I$25:$Q$25</c:f>
              <c:numCache>
                <c:formatCode>0.0000</c:formatCode>
                <c:ptCount val="9"/>
                <c:pt idx="0">
                  <c:v>-4.4994666666666667</c:v>
                </c:pt>
                <c:pt idx="1">
                  <c:v>-4.8328000000000007</c:v>
                </c:pt>
                <c:pt idx="2">
                  <c:v>-5.1661333333333337</c:v>
                </c:pt>
                <c:pt idx="3">
                  <c:v>-5.4994666666666667</c:v>
                </c:pt>
                <c:pt idx="4">
                  <c:v>-5.8328000000000007</c:v>
                </c:pt>
                <c:pt idx="5">
                  <c:v>-6.1661333333333337</c:v>
                </c:pt>
                <c:pt idx="6">
                  <c:v>-6.4994666666666676</c:v>
                </c:pt>
                <c:pt idx="7">
                  <c:v>-6.8328000000000007</c:v>
                </c:pt>
                <c:pt idx="8">
                  <c:v>-7.1661333333333337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1820-4E2E-8B67-ECE7E006B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65088"/>
        <c:axId val="39787228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sqrt_qds_t4!$I$18:$Q$18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sqrt_qds_t4!$I$22:$Q$22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2.9994666666666672</c:v>
                      </c:pt>
                      <c:pt idx="1">
                        <c:v>3.3328000000000007</c:v>
                      </c:pt>
                      <c:pt idx="2">
                        <c:v>3.6661333333333337</c:v>
                      </c:pt>
                      <c:pt idx="3">
                        <c:v>3.9994666666666672</c:v>
                      </c:pt>
                      <c:pt idx="4">
                        <c:v>4.3328000000000007</c:v>
                      </c:pt>
                      <c:pt idx="5">
                        <c:v>4.6661333333333337</c:v>
                      </c:pt>
                      <c:pt idx="6">
                        <c:v>4.9994666666666676</c:v>
                      </c:pt>
                      <c:pt idx="7">
                        <c:v>5.3328000000000007</c:v>
                      </c:pt>
                      <c:pt idx="8">
                        <c:v>5.6661333333333337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1820-4E2E-8B67-ECE7E006B4E9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sqrt_qds_t4!$I$23:$Q$23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11.997866666666669</c:v>
                      </c:pt>
                      <c:pt idx="1">
                        <c:v>13.331200000000003</c:v>
                      </c:pt>
                      <c:pt idx="2">
                        <c:v>14.664533333333335</c:v>
                      </c:pt>
                      <c:pt idx="3">
                        <c:v>15.997866666666669</c:v>
                      </c:pt>
                      <c:pt idx="4">
                        <c:v>17.331200000000003</c:v>
                      </c:pt>
                      <c:pt idx="5">
                        <c:v>18.664533333333335</c:v>
                      </c:pt>
                      <c:pt idx="6">
                        <c:v>19.99786666666667</c:v>
                      </c:pt>
                      <c:pt idx="7">
                        <c:v>21.331200000000003</c:v>
                      </c:pt>
                      <c:pt idx="8">
                        <c:v>22.664533333333335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820-4E2E-8B67-ECE7E006B4E9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sqrt_qds_t4!$I$26:$Q$26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4.4989333333333335</c:v>
                      </c:pt>
                      <c:pt idx="1">
                        <c:v>5.1655999999999995</c:v>
                      </c:pt>
                      <c:pt idx="2">
                        <c:v>5.8322666666666665</c:v>
                      </c:pt>
                      <c:pt idx="3">
                        <c:v>6.4989333333333335</c:v>
                      </c:pt>
                      <c:pt idx="4">
                        <c:v>7.1655999999999995</c:v>
                      </c:pt>
                      <c:pt idx="5">
                        <c:v>7.8322666666666656</c:v>
                      </c:pt>
                      <c:pt idx="6">
                        <c:v>8.4989333333333335</c:v>
                      </c:pt>
                      <c:pt idx="7">
                        <c:v>9.1655999999999995</c:v>
                      </c:pt>
                      <c:pt idx="8">
                        <c:v>9.8322666666666656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820-4E2E-8B67-ECE7E006B4E9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sqrt_qds_t4!$I$27:$Q$27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13.497333333333332</c:v>
                      </c:pt>
                      <c:pt idx="1">
                        <c:v>15.163999999999998</c:v>
                      </c:pt>
                      <c:pt idx="2">
                        <c:v>16.830666666666666</c:v>
                      </c:pt>
                      <c:pt idx="3">
                        <c:v>18.49733333333333</c:v>
                      </c:pt>
                      <c:pt idx="4">
                        <c:v>20.163999999999998</c:v>
                      </c:pt>
                      <c:pt idx="5">
                        <c:v>21.830666666666666</c:v>
                      </c:pt>
                      <c:pt idx="6">
                        <c:v>23.49733333333333</c:v>
                      </c:pt>
                      <c:pt idx="7">
                        <c:v>25.163999999999998</c:v>
                      </c:pt>
                      <c:pt idx="8">
                        <c:v>26.830666666666666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820-4E2E-8B67-ECE7E006B4E9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sqrt_qds_t4!$I$28:$Q$28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22.495733333333334</c:v>
                      </c:pt>
                      <c:pt idx="1">
                        <c:v>25.162399999999998</c:v>
                      </c:pt>
                      <c:pt idx="2">
                        <c:v>27.829066666666666</c:v>
                      </c:pt>
                      <c:pt idx="3">
                        <c:v>30.495733333333334</c:v>
                      </c:pt>
                      <c:pt idx="4">
                        <c:v>33.162399999999998</c:v>
                      </c:pt>
                      <c:pt idx="5">
                        <c:v>35.829066666666662</c:v>
                      </c:pt>
                      <c:pt idx="6">
                        <c:v>38.495733333333334</c:v>
                      </c:pt>
                      <c:pt idx="7">
                        <c:v>41.162399999999998</c:v>
                      </c:pt>
                      <c:pt idx="8">
                        <c:v>43.829066666666662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820-4E2E-8B67-ECE7E006B4E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381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38100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sqrt_qds_t4!$I$29:$Q$29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820-4E2E-8B67-ECE7E006B4E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381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38100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sqrt_qds_t4!$I$30:$Q$30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12</c:v>
                      </c:pt>
                      <c:pt idx="1">
                        <c:v>14</c:v>
                      </c:pt>
                      <c:pt idx="2">
                        <c:v>15</c:v>
                      </c:pt>
                      <c:pt idx="3">
                        <c:v>16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22</c:v>
                      </c:pt>
                      <c:pt idx="8">
                        <c:v>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820-4E2E-8B67-ECE7E006B4E9}"/>
                  </c:ext>
                </c:extLst>
              </c15:ser>
            </c15:filteredScatterSeries>
          </c:ext>
        </c:extLst>
      </c:scatterChart>
      <c:valAx>
        <c:axId val="397865088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16*y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2288"/>
        <c:crosses val="autoZero"/>
        <c:crossBetween val="midCat"/>
        <c:majorUnit val="1"/>
      </c:valAx>
      <c:valAx>
        <c:axId val="3978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16*pr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650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Radix-4 SRT Quotient Digit Selection Lookup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83853933202133"/>
          <c:y val="8.5770479320632531E-2"/>
          <c:w val="0.83863500908446076"/>
          <c:h val="0.82564928884404098"/>
        </c:manualLayout>
      </c:layout>
      <c:scatterChart>
        <c:scatterStyle val="lineMarker"/>
        <c:varyColors val="0"/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div_qds_SXX.XXX_borrowin!$I$18:$Q$18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div_qds_SXX.XXX_borrowin!$I$22:$Q$22</c:f>
              <c:numCache>
                <c:formatCode>0.0000</c:formatCode>
                <c:ptCount val="9"/>
                <c:pt idx="0">
                  <c:v>2.666666666666667</c:v>
                </c:pt>
                <c:pt idx="1">
                  <c:v>3.0000000000000004</c:v>
                </c:pt>
                <c:pt idx="2">
                  <c:v>3.3333333333333339</c:v>
                </c:pt>
                <c:pt idx="3">
                  <c:v>3.666666666666667</c:v>
                </c:pt>
                <c:pt idx="4">
                  <c:v>4</c:v>
                </c:pt>
                <c:pt idx="5">
                  <c:v>4.3333333333333339</c:v>
                </c:pt>
                <c:pt idx="6">
                  <c:v>4.666666666666667</c:v>
                </c:pt>
                <c:pt idx="7">
                  <c:v>5.0000000000000009</c:v>
                </c:pt>
                <c:pt idx="8">
                  <c:v>5.3333333333333339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C-404B-B1C8-8A3547C3FAF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div_qds_SXX.XXX_borrowin!$I$18:$Q$18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div_qds_SXX.XXX_borrowin!$I$23:$Q$23</c:f>
              <c:numCache>
                <c:formatCode>0.0000</c:formatCode>
                <c:ptCount val="9"/>
                <c:pt idx="0">
                  <c:v>10.666666666666668</c:v>
                </c:pt>
                <c:pt idx="1">
                  <c:v>12.000000000000002</c:v>
                </c:pt>
                <c:pt idx="2">
                  <c:v>13.333333333333336</c:v>
                </c:pt>
                <c:pt idx="3">
                  <c:v>14.666666666666668</c:v>
                </c:pt>
                <c:pt idx="4">
                  <c:v>16</c:v>
                </c:pt>
                <c:pt idx="5">
                  <c:v>17.333333333333336</c:v>
                </c:pt>
                <c:pt idx="6">
                  <c:v>18.666666666666668</c:v>
                </c:pt>
                <c:pt idx="7">
                  <c:v>20.000000000000004</c:v>
                </c:pt>
                <c:pt idx="8">
                  <c:v>21.333333333333336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7C-404B-B1C8-8A3547C3FAF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div_qds_SXX.XXX_borrowin!$I$18:$Q$18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div_qds_SXX.XXX_borrowin!$I$26:$Q$26</c:f>
              <c:numCache>
                <c:formatCode>0.0000</c:formatCode>
                <c:ptCount val="9"/>
                <c:pt idx="0">
                  <c:v>2.333333333333333</c:v>
                </c:pt>
                <c:pt idx="1">
                  <c:v>3</c:v>
                </c:pt>
                <c:pt idx="2">
                  <c:v>3.6666666666666661</c:v>
                </c:pt>
                <c:pt idx="3">
                  <c:v>4.333333333333333</c:v>
                </c:pt>
                <c:pt idx="4">
                  <c:v>5</c:v>
                </c:pt>
                <c:pt idx="5">
                  <c:v>5.6666666666666661</c:v>
                </c:pt>
                <c:pt idx="6">
                  <c:v>6.3333333333333321</c:v>
                </c:pt>
                <c:pt idx="7">
                  <c:v>7</c:v>
                </c:pt>
                <c:pt idx="8">
                  <c:v>7.6666666666666661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7C-404B-B1C8-8A3547C3FAF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div_qds_SXX.XXX_borrowin!$I$18:$Q$18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div_qds_SXX.XXX_borrowin!$I$27:$Q$27</c:f>
              <c:numCache>
                <c:formatCode>0.0000</c:formatCode>
                <c:ptCount val="9"/>
                <c:pt idx="0">
                  <c:v>10.333333333333332</c:v>
                </c:pt>
                <c:pt idx="1">
                  <c:v>11.999999999999998</c:v>
                </c:pt>
                <c:pt idx="2">
                  <c:v>13.666666666666664</c:v>
                </c:pt>
                <c:pt idx="3">
                  <c:v>15.333333333333332</c:v>
                </c:pt>
                <c:pt idx="4">
                  <c:v>17</c:v>
                </c:pt>
                <c:pt idx="5">
                  <c:v>18.666666666666664</c:v>
                </c:pt>
                <c:pt idx="6">
                  <c:v>20.333333333333332</c:v>
                </c:pt>
                <c:pt idx="7">
                  <c:v>21.999999999999996</c:v>
                </c:pt>
                <c:pt idx="8">
                  <c:v>23.666666666666664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7C-404B-B1C8-8A3547C3FAF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div_qds_SXX.XXX_borrowin!$I$18:$Q$18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div_qds_SXX.XXX_borrowin!$I$28:$Q$28</c:f>
              <c:numCache>
                <c:formatCode>0.0000</c:formatCode>
                <c:ptCount val="9"/>
                <c:pt idx="0">
                  <c:v>18.333333333333332</c:v>
                </c:pt>
                <c:pt idx="1">
                  <c:v>21</c:v>
                </c:pt>
                <c:pt idx="2">
                  <c:v>23.666666666666664</c:v>
                </c:pt>
                <c:pt idx="3">
                  <c:v>26.333333333333332</c:v>
                </c:pt>
                <c:pt idx="4">
                  <c:v>29</c:v>
                </c:pt>
                <c:pt idx="5">
                  <c:v>31.666666666666664</c:v>
                </c:pt>
                <c:pt idx="6">
                  <c:v>34.333333333333329</c:v>
                </c:pt>
                <c:pt idx="7">
                  <c:v>37</c:v>
                </c:pt>
                <c:pt idx="8">
                  <c:v>39.666666666666664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7C-404B-B1C8-8A3547C3F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65088"/>
        <c:axId val="3978722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div_qds_SXX.XXX_borrowin!$I$18:$Q$18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div_qds_SXX.XXX_borrowin!$I$19:$Q$19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-21.333333333333332</c:v>
                      </c:pt>
                      <c:pt idx="1">
                        <c:v>-24</c:v>
                      </c:pt>
                      <c:pt idx="2">
                        <c:v>-26.666666666666664</c:v>
                      </c:pt>
                      <c:pt idx="3">
                        <c:v>-29.333333333333332</c:v>
                      </c:pt>
                      <c:pt idx="4">
                        <c:v>-32</c:v>
                      </c:pt>
                      <c:pt idx="5">
                        <c:v>-34.666666666666664</c:v>
                      </c:pt>
                      <c:pt idx="6">
                        <c:v>-37.333333333333329</c:v>
                      </c:pt>
                      <c:pt idx="7">
                        <c:v>-40</c:v>
                      </c:pt>
                      <c:pt idx="8">
                        <c:v>-42.666666666666664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EB7C-404B-B1C8-8A3547C3FAFE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div_qds_SXX.XXX_borrowin!$I$20:$Q$20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-13.333333333333332</c:v>
                      </c:pt>
                      <c:pt idx="1">
                        <c:v>-14.999999999999998</c:v>
                      </c:pt>
                      <c:pt idx="2">
                        <c:v>-16.666666666666664</c:v>
                      </c:pt>
                      <c:pt idx="3">
                        <c:v>-18.333333333333332</c:v>
                      </c:pt>
                      <c:pt idx="4">
                        <c:v>-20</c:v>
                      </c:pt>
                      <c:pt idx="5">
                        <c:v>-21.666666666666664</c:v>
                      </c:pt>
                      <c:pt idx="6">
                        <c:v>-23.333333333333332</c:v>
                      </c:pt>
                      <c:pt idx="7">
                        <c:v>-24.999999999999996</c:v>
                      </c:pt>
                      <c:pt idx="8">
                        <c:v>-26.666666666666664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B7C-404B-B1C8-8A3547C3FAFE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div_qds_SXX.XXX_borrowin!$I$21:$Q$21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-5.333333333333333</c:v>
                      </c:pt>
                      <c:pt idx="1">
                        <c:v>-6</c:v>
                      </c:pt>
                      <c:pt idx="2">
                        <c:v>-6.6666666666666661</c:v>
                      </c:pt>
                      <c:pt idx="3">
                        <c:v>-7.333333333333333</c:v>
                      </c:pt>
                      <c:pt idx="4">
                        <c:v>-8</c:v>
                      </c:pt>
                      <c:pt idx="5">
                        <c:v>-8.6666666666666661</c:v>
                      </c:pt>
                      <c:pt idx="6">
                        <c:v>-9.3333333333333321</c:v>
                      </c:pt>
                      <c:pt idx="7">
                        <c:v>-10</c:v>
                      </c:pt>
                      <c:pt idx="8">
                        <c:v>-10.666666666666666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B7C-404B-B1C8-8A3547C3FAFE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div_qds_SXX.XXX_borrowin!$I$24:$Q$24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-13.666666666666668</c:v>
                      </c:pt>
                      <c:pt idx="1">
                        <c:v>-15.000000000000002</c:v>
                      </c:pt>
                      <c:pt idx="2">
                        <c:v>-16.333333333333336</c:v>
                      </c:pt>
                      <c:pt idx="3">
                        <c:v>-17.666666666666668</c:v>
                      </c:pt>
                      <c:pt idx="4">
                        <c:v>-19</c:v>
                      </c:pt>
                      <c:pt idx="5">
                        <c:v>-20.333333333333336</c:v>
                      </c:pt>
                      <c:pt idx="6">
                        <c:v>-21.666666666666668</c:v>
                      </c:pt>
                      <c:pt idx="7">
                        <c:v>-23.000000000000004</c:v>
                      </c:pt>
                      <c:pt idx="8">
                        <c:v>-24.333333333333336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B7C-404B-B1C8-8A3547C3FAFE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div_qds_SXX.XXX_borrowin!$I$25:$Q$25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-5.666666666666667</c:v>
                      </c:pt>
                      <c:pt idx="1">
                        <c:v>-6</c:v>
                      </c:pt>
                      <c:pt idx="2">
                        <c:v>-6.3333333333333339</c:v>
                      </c:pt>
                      <c:pt idx="3">
                        <c:v>-6.666666666666667</c:v>
                      </c:pt>
                      <c:pt idx="4">
                        <c:v>-7</c:v>
                      </c:pt>
                      <c:pt idx="5">
                        <c:v>-7.3333333333333339</c:v>
                      </c:pt>
                      <c:pt idx="6">
                        <c:v>-7.666666666666667</c:v>
                      </c:pt>
                      <c:pt idx="7">
                        <c:v>-8</c:v>
                      </c:pt>
                      <c:pt idx="8">
                        <c:v>-8.3333333333333339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B7C-404B-B1C8-8A3547C3FAF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381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38100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div_qds_SXX.XXX_borrowin!$I$29:$Q$29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B7C-404B-B1C8-8A3547C3FAF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381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38100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div_qds_SXX.XXX_borrowin!$I$30:$Q$30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12</c:v>
                      </c:pt>
                      <c:pt idx="1">
                        <c:v>14</c:v>
                      </c:pt>
                      <c:pt idx="2">
                        <c:v>15</c:v>
                      </c:pt>
                      <c:pt idx="3">
                        <c:v>16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22</c:v>
                      </c:pt>
                      <c:pt idx="8">
                        <c:v>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B7C-404B-B1C8-8A3547C3FAFE}"/>
                  </c:ext>
                </c:extLst>
              </c15:ser>
            </c15:filteredScatterSeries>
          </c:ext>
        </c:extLst>
      </c:scatterChart>
      <c:valAx>
        <c:axId val="397865088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16*y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2288"/>
        <c:crosses val="autoZero"/>
        <c:crossBetween val="midCat"/>
        <c:majorUnit val="2"/>
      </c:valAx>
      <c:valAx>
        <c:axId val="3978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16*pr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6508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Radix-4 SRT Quotient Digit Selection Lookup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div_qds_SXX.XXX_borrowin!$I$18:$Q$18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div_qds_SXX.XXX_borrowin!$I$19:$Q$19</c:f>
              <c:numCache>
                <c:formatCode>0.0000</c:formatCode>
                <c:ptCount val="9"/>
                <c:pt idx="0">
                  <c:v>-21.333333333333332</c:v>
                </c:pt>
                <c:pt idx="1">
                  <c:v>-24</c:v>
                </c:pt>
                <c:pt idx="2">
                  <c:v>-26.666666666666664</c:v>
                </c:pt>
                <c:pt idx="3">
                  <c:v>-29.333333333333332</c:v>
                </c:pt>
                <c:pt idx="4">
                  <c:v>-32</c:v>
                </c:pt>
                <c:pt idx="5">
                  <c:v>-34.666666666666664</c:v>
                </c:pt>
                <c:pt idx="6">
                  <c:v>-37.333333333333329</c:v>
                </c:pt>
                <c:pt idx="7">
                  <c:v>-40</c:v>
                </c:pt>
                <c:pt idx="8">
                  <c:v>-42.666666666666664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4ED-45C1-83C6-2DF7578BD4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div_qds_SXX.XXX_borrowin!$I$18:$Q$18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div_qds_SXX.XXX_borrowin!$I$20:$Q$20</c:f>
              <c:numCache>
                <c:formatCode>0.0000</c:formatCode>
                <c:ptCount val="9"/>
                <c:pt idx="0">
                  <c:v>-13.333333333333332</c:v>
                </c:pt>
                <c:pt idx="1">
                  <c:v>-14.999999999999998</c:v>
                </c:pt>
                <c:pt idx="2">
                  <c:v>-16.666666666666664</c:v>
                </c:pt>
                <c:pt idx="3">
                  <c:v>-18.333333333333332</c:v>
                </c:pt>
                <c:pt idx="4">
                  <c:v>-20</c:v>
                </c:pt>
                <c:pt idx="5">
                  <c:v>-21.666666666666664</c:v>
                </c:pt>
                <c:pt idx="6">
                  <c:v>-23.333333333333332</c:v>
                </c:pt>
                <c:pt idx="7">
                  <c:v>-24.999999999999996</c:v>
                </c:pt>
                <c:pt idx="8">
                  <c:v>-26.666666666666664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4ED-45C1-83C6-2DF7578BD4C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div_qds_SXX.XXX_borrowin!$I$18:$Q$18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div_qds_SXX.XXX_borrowin!$I$21:$Q$21</c:f>
              <c:numCache>
                <c:formatCode>0.0000</c:formatCode>
                <c:ptCount val="9"/>
                <c:pt idx="0">
                  <c:v>-5.333333333333333</c:v>
                </c:pt>
                <c:pt idx="1">
                  <c:v>-6</c:v>
                </c:pt>
                <c:pt idx="2">
                  <c:v>-6.6666666666666661</c:v>
                </c:pt>
                <c:pt idx="3">
                  <c:v>-7.333333333333333</c:v>
                </c:pt>
                <c:pt idx="4">
                  <c:v>-8</c:v>
                </c:pt>
                <c:pt idx="5">
                  <c:v>-8.6666666666666661</c:v>
                </c:pt>
                <c:pt idx="6">
                  <c:v>-9.3333333333333321</c:v>
                </c:pt>
                <c:pt idx="7">
                  <c:v>-10</c:v>
                </c:pt>
                <c:pt idx="8">
                  <c:v>-10.666666666666666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4ED-45C1-83C6-2DF7578BD4C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div_qds_SXX.XXX_borrowin!$I$18:$Q$18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div_qds_SXX.XXX_borrowin!$I$24:$Q$24</c:f>
              <c:numCache>
                <c:formatCode>0.0000</c:formatCode>
                <c:ptCount val="9"/>
                <c:pt idx="0">
                  <c:v>-13.666666666666668</c:v>
                </c:pt>
                <c:pt idx="1">
                  <c:v>-15.000000000000002</c:v>
                </c:pt>
                <c:pt idx="2">
                  <c:v>-16.333333333333336</c:v>
                </c:pt>
                <c:pt idx="3">
                  <c:v>-17.666666666666668</c:v>
                </c:pt>
                <c:pt idx="4">
                  <c:v>-19</c:v>
                </c:pt>
                <c:pt idx="5">
                  <c:v>-20.333333333333336</c:v>
                </c:pt>
                <c:pt idx="6">
                  <c:v>-21.666666666666668</c:v>
                </c:pt>
                <c:pt idx="7">
                  <c:v>-23.000000000000004</c:v>
                </c:pt>
                <c:pt idx="8">
                  <c:v>-24.333333333333336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4ED-45C1-83C6-2DF7578BD4C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div_qds_SXX.XXX_borrowin!$I$18:$Q$18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div_qds_SXX.XXX_borrowin!$I$25:$Q$25</c:f>
              <c:numCache>
                <c:formatCode>0.0000</c:formatCode>
                <c:ptCount val="9"/>
                <c:pt idx="0">
                  <c:v>-5.666666666666667</c:v>
                </c:pt>
                <c:pt idx="1">
                  <c:v>-6</c:v>
                </c:pt>
                <c:pt idx="2">
                  <c:v>-6.3333333333333339</c:v>
                </c:pt>
                <c:pt idx="3">
                  <c:v>-6.666666666666667</c:v>
                </c:pt>
                <c:pt idx="4">
                  <c:v>-7</c:v>
                </c:pt>
                <c:pt idx="5">
                  <c:v>-7.3333333333333339</c:v>
                </c:pt>
                <c:pt idx="6">
                  <c:v>-7.666666666666667</c:v>
                </c:pt>
                <c:pt idx="7">
                  <c:v>-8</c:v>
                </c:pt>
                <c:pt idx="8">
                  <c:v>-8.3333333333333339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4ED-45C1-83C6-2DF7578BD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65088"/>
        <c:axId val="39787228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div_qds_SXX.XXX_borrowin!$I$18:$Q$18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div_qds_SXX.XXX_borrowin!$I$22:$Q$22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2.666666666666667</c:v>
                      </c:pt>
                      <c:pt idx="1">
                        <c:v>3.0000000000000004</c:v>
                      </c:pt>
                      <c:pt idx="2">
                        <c:v>3.3333333333333339</c:v>
                      </c:pt>
                      <c:pt idx="3">
                        <c:v>3.666666666666667</c:v>
                      </c:pt>
                      <c:pt idx="4">
                        <c:v>4</c:v>
                      </c:pt>
                      <c:pt idx="5">
                        <c:v>4.3333333333333339</c:v>
                      </c:pt>
                      <c:pt idx="6">
                        <c:v>4.666666666666667</c:v>
                      </c:pt>
                      <c:pt idx="7">
                        <c:v>5.0000000000000009</c:v>
                      </c:pt>
                      <c:pt idx="8">
                        <c:v>5.3333333333333339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B4ED-45C1-83C6-2DF7578BD4C5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div_qds_SXX.XXX_borrowin!$I$23:$Q$23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10.666666666666668</c:v>
                      </c:pt>
                      <c:pt idx="1">
                        <c:v>12.000000000000002</c:v>
                      </c:pt>
                      <c:pt idx="2">
                        <c:v>13.333333333333336</c:v>
                      </c:pt>
                      <c:pt idx="3">
                        <c:v>14.666666666666668</c:v>
                      </c:pt>
                      <c:pt idx="4">
                        <c:v>16</c:v>
                      </c:pt>
                      <c:pt idx="5">
                        <c:v>17.333333333333336</c:v>
                      </c:pt>
                      <c:pt idx="6">
                        <c:v>18.666666666666668</c:v>
                      </c:pt>
                      <c:pt idx="7">
                        <c:v>20.000000000000004</c:v>
                      </c:pt>
                      <c:pt idx="8">
                        <c:v>21.333333333333336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4ED-45C1-83C6-2DF7578BD4C5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div_qds_SXX.XXX_borrowin!$I$26:$Q$26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2.333333333333333</c:v>
                      </c:pt>
                      <c:pt idx="1">
                        <c:v>3</c:v>
                      </c:pt>
                      <c:pt idx="2">
                        <c:v>3.6666666666666661</c:v>
                      </c:pt>
                      <c:pt idx="3">
                        <c:v>4.333333333333333</c:v>
                      </c:pt>
                      <c:pt idx="4">
                        <c:v>5</c:v>
                      </c:pt>
                      <c:pt idx="5">
                        <c:v>5.6666666666666661</c:v>
                      </c:pt>
                      <c:pt idx="6">
                        <c:v>6.3333333333333321</c:v>
                      </c:pt>
                      <c:pt idx="7">
                        <c:v>7</c:v>
                      </c:pt>
                      <c:pt idx="8">
                        <c:v>7.6666666666666661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4ED-45C1-83C6-2DF7578BD4C5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div_qds_SXX.XXX_borrowin!$I$27:$Q$27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10.333333333333332</c:v>
                      </c:pt>
                      <c:pt idx="1">
                        <c:v>11.999999999999998</c:v>
                      </c:pt>
                      <c:pt idx="2">
                        <c:v>13.666666666666664</c:v>
                      </c:pt>
                      <c:pt idx="3">
                        <c:v>15.333333333333332</c:v>
                      </c:pt>
                      <c:pt idx="4">
                        <c:v>17</c:v>
                      </c:pt>
                      <c:pt idx="5">
                        <c:v>18.666666666666664</c:v>
                      </c:pt>
                      <c:pt idx="6">
                        <c:v>20.333333333333332</c:v>
                      </c:pt>
                      <c:pt idx="7">
                        <c:v>21.999999999999996</c:v>
                      </c:pt>
                      <c:pt idx="8">
                        <c:v>23.666666666666664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4ED-45C1-83C6-2DF7578BD4C5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div_qds_SXX.XXX_borrowin!$I$28:$Q$28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18.333333333333332</c:v>
                      </c:pt>
                      <c:pt idx="1">
                        <c:v>21</c:v>
                      </c:pt>
                      <c:pt idx="2">
                        <c:v>23.666666666666664</c:v>
                      </c:pt>
                      <c:pt idx="3">
                        <c:v>26.333333333333332</c:v>
                      </c:pt>
                      <c:pt idx="4">
                        <c:v>29</c:v>
                      </c:pt>
                      <c:pt idx="5">
                        <c:v>31.666666666666664</c:v>
                      </c:pt>
                      <c:pt idx="6">
                        <c:v>34.333333333333329</c:v>
                      </c:pt>
                      <c:pt idx="7">
                        <c:v>37</c:v>
                      </c:pt>
                      <c:pt idx="8">
                        <c:v>39.666666666666664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4ED-45C1-83C6-2DF7578BD4C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381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38100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div_qds_SXX.XXX_borrowin!$I$29:$Q$29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4ED-45C1-83C6-2DF7578BD4C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381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38100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div_qds_SXX.XXX_borrowin!$I$30:$Q$30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12</c:v>
                      </c:pt>
                      <c:pt idx="1">
                        <c:v>14</c:v>
                      </c:pt>
                      <c:pt idx="2">
                        <c:v>15</c:v>
                      </c:pt>
                      <c:pt idx="3">
                        <c:v>16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22</c:v>
                      </c:pt>
                      <c:pt idx="8">
                        <c:v>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4ED-45C1-83C6-2DF7578BD4C5}"/>
                  </c:ext>
                </c:extLst>
              </c15:ser>
            </c15:filteredScatterSeries>
          </c:ext>
        </c:extLst>
      </c:scatterChart>
      <c:valAx>
        <c:axId val="397865088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16*y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2288"/>
        <c:crosses val="autoZero"/>
        <c:crossBetween val="midCat"/>
        <c:majorUnit val="2"/>
      </c:valAx>
      <c:valAx>
        <c:axId val="3978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16*pr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6508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Radix-4 SRT Quotient Digit Selection Lookup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div_qds_SXX.XXXX_only_truncate!$I$18:$Q$18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  <c:extLst xmlns:c15="http://schemas.microsoft.com/office/drawing/2012/chart"/>
            </c:numRef>
          </c:xVal>
          <c:yVal>
            <c:numRef>
              <c:f>div_qds_SXX.XXXX_only_truncate!$I$21:$Q$21</c:f>
              <c:numCache>
                <c:formatCode>0.0000</c:formatCode>
                <c:ptCount val="9"/>
                <c:pt idx="0">
                  <c:v>-5.333333333333333</c:v>
                </c:pt>
                <c:pt idx="1">
                  <c:v>-6</c:v>
                </c:pt>
                <c:pt idx="2">
                  <c:v>-6.6666666666666661</c:v>
                </c:pt>
                <c:pt idx="3">
                  <c:v>-7.333333333333333</c:v>
                </c:pt>
                <c:pt idx="4">
                  <c:v>-8</c:v>
                </c:pt>
                <c:pt idx="5">
                  <c:v>-8.6666666666666661</c:v>
                </c:pt>
                <c:pt idx="6">
                  <c:v>-9.3333333333333321</c:v>
                </c:pt>
                <c:pt idx="7">
                  <c:v>-10</c:v>
                </c:pt>
                <c:pt idx="8">
                  <c:v>-10.666666666666666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027-4D33-A598-DF66BEDE91D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div_qds_SXX.XXXX_only_truncate!$I$18:$Q$18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div_qds_SXX.XXXX_only_truncate!$I$22:$Q$22</c:f>
              <c:numCache>
                <c:formatCode>0.0000</c:formatCode>
                <c:ptCount val="9"/>
                <c:pt idx="0">
                  <c:v>2.666666666666667</c:v>
                </c:pt>
                <c:pt idx="1">
                  <c:v>3.0000000000000004</c:v>
                </c:pt>
                <c:pt idx="2">
                  <c:v>3.3333333333333339</c:v>
                </c:pt>
                <c:pt idx="3">
                  <c:v>3.666666666666667</c:v>
                </c:pt>
                <c:pt idx="4">
                  <c:v>4</c:v>
                </c:pt>
                <c:pt idx="5">
                  <c:v>4.3333333333333339</c:v>
                </c:pt>
                <c:pt idx="6">
                  <c:v>4.666666666666667</c:v>
                </c:pt>
                <c:pt idx="7">
                  <c:v>5.0000000000000009</c:v>
                </c:pt>
                <c:pt idx="8">
                  <c:v>5.3333333333333339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27-4D33-A598-DF66BEDE91D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div_qds_SXX.XXXX_only_truncate!$I$18:$Q$18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  <c:extLst xmlns:c15="http://schemas.microsoft.com/office/drawing/2012/chart"/>
            </c:numRef>
          </c:xVal>
          <c:yVal>
            <c:numRef>
              <c:f>div_qds_SXX.XXXX_only_truncate!$I$25:$Q$25</c:f>
              <c:numCache>
                <c:formatCode>0.0000</c:formatCode>
                <c:ptCount val="9"/>
                <c:pt idx="0">
                  <c:v>-2.666666666666667</c:v>
                </c:pt>
                <c:pt idx="1">
                  <c:v>-3.0000000000000004</c:v>
                </c:pt>
                <c:pt idx="2">
                  <c:v>-3.3333333333333339</c:v>
                </c:pt>
                <c:pt idx="3">
                  <c:v>-3.666666666666667</c:v>
                </c:pt>
                <c:pt idx="4">
                  <c:v>-4</c:v>
                </c:pt>
                <c:pt idx="5">
                  <c:v>-4.3333333333333339</c:v>
                </c:pt>
                <c:pt idx="6">
                  <c:v>-4.666666666666667</c:v>
                </c:pt>
                <c:pt idx="7">
                  <c:v>-5.0000000000000009</c:v>
                </c:pt>
                <c:pt idx="8">
                  <c:v>-5.3333333333333339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A027-4D33-A598-DF66BEDE91D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div_qds_SXX.XXXX_only_truncate!$I$18:$Q$18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div_qds_SXX.XXXX_only_truncate!$I$26:$Q$26</c:f>
              <c:numCache>
                <c:formatCode>0.0000</c:formatCode>
                <c:ptCount val="9"/>
                <c:pt idx="0">
                  <c:v>5.333333333333333</c:v>
                </c:pt>
                <c:pt idx="1">
                  <c:v>6</c:v>
                </c:pt>
                <c:pt idx="2">
                  <c:v>6.6666666666666661</c:v>
                </c:pt>
                <c:pt idx="3">
                  <c:v>7.333333333333333</c:v>
                </c:pt>
                <c:pt idx="4">
                  <c:v>8</c:v>
                </c:pt>
                <c:pt idx="5">
                  <c:v>8.6666666666666661</c:v>
                </c:pt>
                <c:pt idx="6">
                  <c:v>9.3333333333333321</c:v>
                </c:pt>
                <c:pt idx="7">
                  <c:v>10</c:v>
                </c:pt>
                <c:pt idx="8">
                  <c:v>10.666666666666666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27-4D33-A598-DF66BEDE9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65088"/>
        <c:axId val="3978722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div_qds_SXX.XXXX_only_truncate!$I$18:$Q$18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div_qds_SXX.XXXX_only_truncate!$I$19:$Q$19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-21.333333333333332</c:v>
                      </c:pt>
                      <c:pt idx="1">
                        <c:v>-24</c:v>
                      </c:pt>
                      <c:pt idx="2">
                        <c:v>-26.666666666666664</c:v>
                      </c:pt>
                      <c:pt idx="3">
                        <c:v>-29.333333333333332</c:v>
                      </c:pt>
                      <c:pt idx="4">
                        <c:v>-32</c:v>
                      </c:pt>
                      <c:pt idx="5">
                        <c:v>-34.666666666666664</c:v>
                      </c:pt>
                      <c:pt idx="6">
                        <c:v>-37.333333333333329</c:v>
                      </c:pt>
                      <c:pt idx="7">
                        <c:v>-40</c:v>
                      </c:pt>
                      <c:pt idx="8">
                        <c:v>-42.666666666666664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027-4D33-A598-DF66BEDE91D9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div_qds_SXX.XXXX_only_truncate!$I$18:$Q$18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div_qds_SXX.XXXX_only_truncate!$I$20:$Q$20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-13.333333333333332</c:v>
                      </c:pt>
                      <c:pt idx="1">
                        <c:v>-14.999999999999998</c:v>
                      </c:pt>
                      <c:pt idx="2">
                        <c:v>-16.666666666666664</c:v>
                      </c:pt>
                      <c:pt idx="3">
                        <c:v>-18.333333333333332</c:v>
                      </c:pt>
                      <c:pt idx="4">
                        <c:v>-20</c:v>
                      </c:pt>
                      <c:pt idx="5">
                        <c:v>-21.666666666666664</c:v>
                      </c:pt>
                      <c:pt idx="6">
                        <c:v>-23.333333333333332</c:v>
                      </c:pt>
                      <c:pt idx="7">
                        <c:v>-24.999999999999996</c:v>
                      </c:pt>
                      <c:pt idx="8">
                        <c:v>-26.666666666666664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027-4D33-A598-DF66BEDE91D9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div_qds_SXX.XXXX_only_truncate!$I$18:$Q$18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div_qds_SXX.XXXX_only_truncate!$I$23:$Q$23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10.666666666666668</c:v>
                      </c:pt>
                      <c:pt idx="1">
                        <c:v>12.000000000000002</c:v>
                      </c:pt>
                      <c:pt idx="2">
                        <c:v>13.333333333333336</c:v>
                      </c:pt>
                      <c:pt idx="3">
                        <c:v>14.666666666666668</c:v>
                      </c:pt>
                      <c:pt idx="4">
                        <c:v>16</c:v>
                      </c:pt>
                      <c:pt idx="5">
                        <c:v>17.333333333333336</c:v>
                      </c:pt>
                      <c:pt idx="6">
                        <c:v>18.666666666666668</c:v>
                      </c:pt>
                      <c:pt idx="7">
                        <c:v>20.000000000000004</c:v>
                      </c:pt>
                      <c:pt idx="8">
                        <c:v>21.333333333333336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027-4D33-A598-DF66BEDE91D9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div_qds_SXX.XXXX_only_truncate!$I$18:$Q$18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div_qds_SXX.XXXX_only_truncate!$I$24:$Q$24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-10.666666666666668</c:v>
                      </c:pt>
                      <c:pt idx="1">
                        <c:v>-12.000000000000002</c:v>
                      </c:pt>
                      <c:pt idx="2">
                        <c:v>-13.333333333333336</c:v>
                      </c:pt>
                      <c:pt idx="3">
                        <c:v>-14.666666666666668</c:v>
                      </c:pt>
                      <c:pt idx="4">
                        <c:v>-16</c:v>
                      </c:pt>
                      <c:pt idx="5">
                        <c:v>-17.333333333333336</c:v>
                      </c:pt>
                      <c:pt idx="6">
                        <c:v>-18.666666666666668</c:v>
                      </c:pt>
                      <c:pt idx="7">
                        <c:v>-20.000000000000004</c:v>
                      </c:pt>
                      <c:pt idx="8">
                        <c:v>-21.333333333333336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027-4D33-A598-DF66BEDE91D9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div_qds_SXX.XXXX_only_truncate!$I$18:$Q$18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div_qds_SXX.XXXX_only_truncate!$I$27:$Q$27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13.333333333333332</c:v>
                      </c:pt>
                      <c:pt idx="1">
                        <c:v>14.999999999999998</c:v>
                      </c:pt>
                      <c:pt idx="2">
                        <c:v>16.666666666666664</c:v>
                      </c:pt>
                      <c:pt idx="3">
                        <c:v>18.333333333333332</c:v>
                      </c:pt>
                      <c:pt idx="4">
                        <c:v>20</c:v>
                      </c:pt>
                      <c:pt idx="5">
                        <c:v>21.666666666666664</c:v>
                      </c:pt>
                      <c:pt idx="6">
                        <c:v>23.333333333333332</c:v>
                      </c:pt>
                      <c:pt idx="7">
                        <c:v>24.999999999999996</c:v>
                      </c:pt>
                      <c:pt idx="8">
                        <c:v>26.666666666666664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027-4D33-A598-DF66BEDE91D9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div_qds_SXX.XXXX_only_truncate!$I$18:$Q$18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div_qds_SXX.XXXX_only_truncate!$I$28:$Q$28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21.333333333333332</c:v>
                      </c:pt>
                      <c:pt idx="1">
                        <c:v>24</c:v>
                      </c:pt>
                      <c:pt idx="2">
                        <c:v>26.666666666666664</c:v>
                      </c:pt>
                      <c:pt idx="3">
                        <c:v>29.333333333333332</c:v>
                      </c:pt>
                      <c:pt idx="4">
                        <c:v>32</c:v>
                      </c:pt>
                      <c:pt idx="5">
                        <c:v>34.666666666666664</c:v>
                      </c:pt>
                      <c:pt idx="6">
                        <c:v>37.333333333333329</c:v>
                      </c:pt>
                      <c:pt idx="7">
                        <c:v>40</c:v>
                      </c:pt>
                      <c:pt idx="8">
                        <c:v>42.666666666666664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027-4D33-A598-DF66BEDE91D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381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38100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div_qds_SXX.XXXX_only_truncate!$I$18:$Q$18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div_qds_SXX.XXXX_only_truncate!$I$29:$Q$29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027-4D33-A598-DF66BEDE91D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381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38100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div_qds_SXX.XXXX_only_truncate!$I$18:$Q$18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div_qds_SXX.XXXX_only_truncate!$I$30:$Q$30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12</c:v>
                      </c:pt>
                      <c:pt idx="1">
                        <c:v>14</c:v>
                      </c:pt>
                      <c:pt idx="2">
                        <c:v>15</c:v>
                      </c:pt>
                      <c:pt idx="3">
                        <c:v>16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22</c:v>
                      </c:pt>
                      <c:pt idx="8">
                        <c:v>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027-4D33-A598-DF66BEDE91D9}"/>
                  </c:ext>
                </c:extLst>
              </c15:ser>
            </c15:filteredScatterSeries>
          </c:ext>
        </c:extLst>
      </c:scatterChart>
      <c:valAx>
        <c:axId val="397865088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16*y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2288"/>
        <c:crosses val="autoZero"/>
        <c:crossBetween val="midCat"/>
        <c:majorUnit val="1"/>
      </c:valAx>
      <c:valAx>
        <c:axId val="3978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16*pr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650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Radix-4</a:t>
            </a:r>
            <a:r>
              <a:rPr lang="en-US" baseline="0"/>
              <a:t> SRT Quotient Digit Selection Lookup Table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'div_qds_S.XXX.XXXX_borrowin'!$I$4:$Q$4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'div_qds_S.XXX.XXXX_borrowin'!$I$5:$Q$5</c:f>
              <c:numCache>
                <c:formatCode>0.0000</c:formatCode>
                <c:ptCount val="9"/>
                <c:pt idx="0">
                  <c:v>-1.3333333333333333</c:v>
                </c:pt>
                <c:pt idx="1">
                  <c:v>-1.5</c:v>
                </c:pt>
                <c:pt idx="2">
                  <c:v>-1.6666666666666665</c:v>
                </c:pt>
                <c:pt idx="3">
                  <c:v>-1.8333333333333333</c:v>
                </c:pt>
                <c:pt idx="4">
                  <c:v>-2</c:v>
                </c:pt>
                <c:pt idx="5">
                  <c:v>-2.1666666666666665</c:v>
                </c:pt>
                <c:pt idx="6">
                  <c:v>-2.333333333333333</c:v>
                </c:pt>
                <c:pt idx="7">
                  <c:v>-2.5</c:v>
                </c:pt>
                <c:pt idx="8">
                  <c:v>-2.6666666666666665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3-4BC7-BFBB-59A2C3EAB5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'div_qds_S.XXX.XXXX_borrowin'!$I$4:$Q$4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'div_qds_S.XXX.XXXX_borrowin'!$I$6:$Q$6</c:f>
              <c:numCache>
                <c:formatCode>0.0000</c:formatCode>
                <c:ptCount val="9"/>
                <c:pt idx="0">
                  <c:v>-0.83333333333333326</c:v>
                </c:pt>
                <c:pt idx="1">
                  <c:v>-0.93749999999999989</c:v>
                </c:pt>
                <c:pt idx="2">
                  <c:v>-1.0416666666666665</c:v>
                </c:pt>
                <c:pt idx="3">
                  <c:v>-1.1458333333333333</c:v>
                </c:pt>
                <c:pt idx="4">
                  <c:v>-1.25</c:v>
                </c:pt>
                <c:pt idx="5">
                  <c:v>-1.3541666666666665</c:v>
                </c:pt>
                <c:pt idx="6">
                  <c:v>-1.4583333333333333</c:v>
                </c:pt>
                <c:pt idx="7">
                  <c:v>-1.5624999999999998</c:v>
                </c:pt>
                <c:pt idx="8">
                  <c:v>-1.6666666666666665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A3-4BC7-BFBB-59A2C3EAB5E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'div_qds_S.XXX.XXXX_borrowin'!$I$4:$Q$4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'div_qds_S.XXX.XXXX_borrowin'!$I$7:$Q$7</c:f>
              <c:numCache>
                <c:formatCode>0.0000</c:formatCode>
                <c:ptCount val="9"/>
                <c:pt idx="0">
                  <c:v>-0.33333333333333331</c:v>
                </c:pt>
                <c:pt idx="1">
                  <c:v>-0.375</c:v>
                </c:pt>
                <c:pt idx="2">
                  <c:v>-0.41666666666666663</c:v>
                </c:pt>
                <c:pt idx="3">
                  <c:v>-0.45833333333333331</c:v>
                </c:pt>
                <c:pt idx="4">
                  <c:v>-0.5</c:v>
                </c:pt>
                <c:pt idx="5">
                  <c:v>-0.54166666666666663</c:v>
                </c:pt>
                <c:pt idx="6">
                  <c:v>-0.58333333333333326</c:v>
                </c:pt>
                <c:pt idx="7">
                  <c:v>-0.625</c:v>
                </c:pt>
                <c:pt idx="8">
                  <c:v>-0.66666666666666663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A3-4BC7-BFBB-59A2C3EAB5E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'div_qds_S.XXX.XXXX_borrowin'!$I$4:$Q$4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'div_qds_S.XXX.XXXX_borrowin'!$I$8:$Q$8</c:f>
              <c:numCache>
                <c:formatCode>0.0000</c:formatCode>
                <c:ptCount val="9"/>
                <c:pt idx="0">
                  <c:v>0.16666666666666669</c:v>
                </c:pt>
                <c:pt idx="1">
                  <c:v>0.18750000000000003</c:v>
                </c:pt>
                <c:pt idx="2">
                  <c:v>0.20833333333333337</c:v>
                </c:pt>
                <c:pt idx="3">
                  <c:v>0.22916666666666669</c:v>
                </c:pt>
                <c:pt idx="4">
                  <c:v>0.25</c:v>
                </c:pt>
                <c:pt idx="5">
                  <c:v>0.27083333333333337</c:v>
                </c:pt>
                <c:pt idx="6">
                  <c:v>0.29166666666666669</c:v>
                </c:pt>
                <c:pt idx="7">
                  <c:v>0.31250000000000006</c:v>
                </c:pt>
                <c:pt idx="8">
                  <c:v>0.33333333333333337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A3-4BC7-BFBB-59A2C3EAB5E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'div_qds_S.XXX.XXXX_borrowin'!$I$4:$Q$4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'div_qds_S.XXX.XXXX_borrowin'!$I$9:$Q$9</c:f>
              <c:numCache>
                <c:formatCode>0.0000</c:formatCode>
                <c:ptCount val="9"/>
                <c:pt idx="0">
                  <c:v>0.66666666666666674</c:v>
                </c:pt>
                <c:pt idx="1">
                  <c:v>0.75000000000000011</c:v>
                </c:pt>
                <c:pt idx="2">
                  <c:v>0.83333333333333348</c:v>
                </c:pt>
                <c:pt idx="3">
                  <c:v>0.91666666666666674</c:v>
                </c:pt>
                <c:pt idx="4">
                  <c:v>1</c:v>
                </c:pt>
                <c:pt idx="5">
                  <c:v>1.0833333333333335</c:v>
                </c:pt>
                <c:pt idx="6">
                  <c:v>1.1666666666666667</c:v>
                </c:pt>
                <c:pt idx="7">
                  <c:v>1.2500000000000002</c:v>
                </c:pt>
                <c:pt idx="8">
                  <c:v>1.3333333333333335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A3-4BC7-BFBB-59A2C3EAB5E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'div_qds_S.XXX.XXXX_borrowin'!$I$4:$Q$4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'div_qds_S.XXX.XXXX_borrowin'!$I$10:$Q$10</c:f>
              <c:numCache>
                <c:formatCode>0.0000</c:formatCode>
                <c:ptCount val="9"/>
                <c:pt idx="0">
                  <c:v>-0.66666666666666674</c:v>
                </c:pt>
                <c:pt idx="1">
                  <c:v>-0.75000000000000011</c:v>
                </c:pt>
                <c:pt idx="2">
                  <c:v>-0.83333333333333348</c:v>
                </c:pt>
                <c:pt idx="3">
                  <c:v>-0.91666666666666674</c:v>
                </c:pt>
                <c:pt idx="4">
                  <c:v>-1</c:v>
                </c:pt>
                <c:pt idx="5">
                  <c:v>-1.0833333333333335</c:v>
                </c:pt>
                <c:pt idx="6">
                  <c:v>-1.1666666666666667</c:v>
                </c:pt>
                <c:pt idx="7">
                  <c:v>-1.2500000000000002</c:v>
                </c:pt>
                <c:pt idx="8">
                  <c:v>-1.3333333333333335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A3-4BC7-BFBB-59A2C3EAB5E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'div_qds_S.XXX.XXXX_borrowin'!$I$4:$Q$4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'div_qds_S.XXX.XXXX_borrowin'!$I$11:$Q$11</c:f>
              <c:numCache>
                <c:formatCode>0.0000</c:formatCode>
                <c:ptCount val="9"/>
                <c:pt idx="0">
                  <c:v>-0.16666666666666669</c:v>
                </c:pt>
                <c:pt idx="1">
                  <c:v>-0.18750000000000003</c:v>
                </c:pt>
                <c:pt idx="2">
                  <c:v>-0.20833333333333337</c:v>
                </c:pt>
                <c:pt idx="3">
                  <c:v>-0.22916666666666669</c:v>
                </c:pt>
                <c:pt idx="4">
                  <c:v>-0.25</c:v>
                </c:pt>
                <c:pt idx="5">
                  <c:v>-0.27083333333333337</c:v>
                </c:pt>
                <c:pt idx="6">
                  <c:v>-0.29166666666666669</c:v>
                </c:pt>
                <c:pt idx="7">
                  <c:v>-0.31250000000000006</c:v>
                </c:pt>
                <c:pt idx="8">
                  <c:v>-0.33333333333333337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A3-4BC7-BFBB-59A2C3EAB5E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'div_qds_S.XXX.XXXX_borrowin'!$I$4:$Q$4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'div_qds_S.XXX.XXXX_borrowin'!$I$12:$Q$12</c:f>
              <c:numCache>
                <c:formatCode>0.0000</c:formatCode>
                <c:ptCount val="9"/>
                <c:pt idx="0">
                  <c:v>0.33333333333333331</c:v>
                </c:pt>
                <c:pt idx="1">
                  <c:v>0.375</c:v>
                </c:pt>
                <c:pt idx="2">
                  <c:v>0.41666666666666663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0.54166666666666663</c:v>
                </c:pt>
                <c:pt idx="6">
                  <c:v>0.58333333333333326</c:v>
                </c:pt>
                <c:pt idx="7">
                  <c:v>0.625</c:v>
                </c:pt>
                <c:pt idx="8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A3-4BC7-BFBB-59A2C3EAB5E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'div_qds_S.XXX.XXXX_borrowin'!$I$4:$Q$4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'div_qds_S.XXX.XXXX_borrowin'!$I$13:$Q$13</c:f>
              <c:numCache>
                <c:formatCode>0.0000</c:formatCode>
                <c:ptCount val="9"/>
                <c:pt idx="0">
                  <c:v>0.83333333333333326</c:v>
                </c:pt>
                <c:pt idx="1">
                  <c:v>0.93749999999999989</c:v>
                </c:pt>
                <c:pt idx="2">
                  <c:v>1.0416666666666665</c:v>
                </c:pt>
                <c:pt idx="3">
                  <c:v>1.1458333333333333</c:v>
                </c:pt>
                <c:pt idx="4">
                  <c:v>1.25</c:v>
                </c:pt>
                <c:pt idx="5">
                  <c:v>1.3541666666666665</c:v>
                </c:pt>
                <c:pt idx="6">
                  <c:v>1.4583333333333333</c:v>
                </c:pt>
                <c:pt idx="7">
                  <c:v>1.5624999999999998</c:v>
                </c:pt>
                <c:pt idx="8">
                  <c:v>1.6666666666666665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7A3-4BC7-BFBB-59A2C3EAB5E4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'div_qds_S.XXX.XXXX_borrowin'!$I$4:$Q$4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'div_qds_S.XXX.XXXX_borrowin'!$I$14:$Q$14</c:f>
              <c:numCache>
                <c:formatCode>0.0000</c:formatCode>
                <c:ptCount val="9"/>
                <c:pt idx="0">
                  <c:v>1.3333333333333333</c:v>
                </c:pt>
                <c:pt idx="1">
                  <c:v>1.5</c:v>
                </c:pt>
                <c:pt idx="2">
                  <c:v>1.6666666666666665</c:v>
                </c:pt>
                <c:pt idx="3">
                  <c:v>1.8333333333333333</c:v>
                </c:pt>
                <c:pt idx="4">
                  <c:v>2</c:v>
                </c:pt>
                <c:pt idx="5">
                  <c:v>2.1666666666666665</c:v>
                </c:pt>
                <c:pt idx="6">
                  <c:v>2.333333333333333</c:v>
                </c:pt>
                <c:pt idx="7">
                  <c:v>2.5</c:v>
                </c:pt>
                <c:pt idx="8">
                  <c:v>2.6666666666666665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A3-4BC7-BFBB-59A2C3EAB5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35671888"/>
        <c:axId val="335672848"/>
      </c:scatterChart>
      <c:valAx>
        <c:axId val="335671888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72848"/>
        <c:crosses val="autoZero"/>
        <c:crossBetween val="midCat"/>
        <c:majorUnit val="6.2500000000000014E-2"/>
      </c:valAx>
      <c:valAx>
        <c:axId val="3356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Partial Remainder (PR)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71888"/>
        <c:crosses val="autoZero"/>
        <c:crossBetween val="midCat"/>
        <c:majorUnit val="6.250000000000001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Radix-4 SRT Quotient Digit Selection Lookup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83853933202133"/>
          <c:y val="8.5770479320632531E-2"/>
          <c:w val="0.83863500908446076"/>
          <c:h val="0.82564928884404098"/>
        </c:manualLayout>
      </c:layout>
      <c:scatterChart>
        <c:scatterStyle val="lineMarker"/>
        <c:varyColors val="0"/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'div_qds_S.XXX.XXXX_borrowin'!$I$18:$Q$18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'div_qds_S.XXX.XXXX_borrowin'!$I$22:$Q$22</c:f>
              <c:numCache>
                <c:formatCode>0.0000</c:formatCode>
                <c:ptCount val="9"/>
                <c:pt idx="0">
                  <c:v>2.666666666666667</c:v>
                </c:pt>
                <c:pt idx="1">
                  <c:v>3.0000000000000004</c:v>
                </c:pt>
                <c:pt idx="2">
                  <c:v>3.3333333333333339</c:v>
                </c:pt>
                <c:pt idx="3">
                  <c:v>3.666666666666667</c:v>
                </c:pt>
                <c:pt idx="4">
                  <c:v>4</c:v>
                </c:pt>
                <c:pt idx="5">
                  <c:v>4.3333333333333339</c:v>
                </c:pt>
                <c:pt idx="6">
                  <c:v>4.666666666666667</c:v>
                </c:pt>
                <c:pt idx="7">
                  <c:v>5.0000000000000009</c:v>
                </c:pt>
                <c:pt idx="8">
                  <c:v>5.3333333333333339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0-498D-A409-2A321BB9FB0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'div_qds_S.XXX.XXXX_borrowin'!$I$18:$Q$18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'div_qds_S.XXX.XXXX_borrowin'!$I$23:$Q$23</c:f>
              <c:numCache>
                <c:formatCode>0.0000</c:formatCode>
                <c:ptCount val="9"/>
                <c:pt idx="0">
                  <c:v>10.666666666666668</c:v>
                </c:pt>
                <c:pt idx="1">
                  <c:v>12.000000000000002</c:v>
                </c:pt>
                <c:pt idx="2">
                  <c:v>13.333333333333336</c:v>
                </c:pt>
                <c:pt idx="3">
                  <c:v>14.666666666666668</c:v>
                </c:pt>
                <c:pt idx="4">
                  <c:v>16</c:v>
                </c:pt>
                <c:pt idx="5">
                  <c:v>17.333333333333336</c:v>
                </c:pt>
                <c:pt idx="6">
                  <c:v>18.666666666666668</c:v>
                </c:pt>
                <c:pt idx="7">
                  <c:v>20.000000000000004</c:v>
                </c:pt>
                <c:pt idx="8">
                  <c:v>21.333333333333336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60-498D-A409-2A321BB9FB0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'div_qds_S.XXX.XXXX_borrowin'!$I$18:$Q$18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'div_qds_S.XXX.XXXX_borrowin'!$I$26:$Q$26</c:f>
              <c:numCache>
                <c:formatCode>0.0000</c:formatCode>
                <c:ptCount val="9"/>
                <c:pt idx="0">
                  <c:v>3.833333333333333</c:v>
                </c:pt>
                <c:pt idx="1">
                  <c:v>4.5</c:v>
                </c:pt>
                <c:pt idx="2">
                  <c:v>5.1666666666666661</c:v>
                </c:pt>
                <c:pt idx="3">
                  <c:v>5.833333333333333</c:v>
                </c:pt>
                <c:pt idx="4">
                  <c:v>6.5</c:v>
                </c:pt>
                <c:pt idx="5">
                  <c:v>7.1666666666666661</c:v>
                </c:pt>
                <c:pt idx="6">
                  <c:v>7.8333333333333321</c:v>
                </c:pt>
                <c:pt idx="7">
                  <c:v>8.5</c:v>
                </c:pt>
                <c:pt idx="8">
                  <c:v>9.1666666666666661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60-498D-A409-2A321BB9FB0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'div_qds_S.XXX.XXXX_borrowin'!$I$18:$Q$18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'div_qds_S.XXX.XXXX_borrowin'!$I$27:$Q$27</c:f>
              <c:numCache>
                <c:formatCode>0.0000</c:formatCode>
                <c:ptCount val="9"/>
                <c:pt idx="0">
                  <c:v>11.833333333333332</c:v>
                </c:pt>
                <c:pt idx="1">
                  <c:v>13.499999999999998</c:v>
                </c:pt>
                <c:pt idx="2">
                  <c:v>15.166666666666664</c:v>
                </c:pt>
                <c:pt idx="3">
                  <c:v>16.833333333333332</c:v>
                </c:pt>
                <c:pt idx="4">
                  <c:v>18.5</c:v>
                </c:pt>
                <c:pt idx="5">
                  <c:v>20.166666666666664</c:v>
                </c:pt>
                <c:pt idx="6">
                  <c:v>21.833333333333332</c:v>
                </c:pt>
                <c:pt idx="7">
                  <c:v>23.499999999999996</c:v>
                </c:pt>
                <c:pt idx="8">
                  <c:v>25.166666666666664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60-498D-A409-2A321BB9FB0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'div_qds_S.XXX.XXXX_borrowin'!$I$18:$Q$18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'div_qds_S.XXX.XXXX_borrowin'!$I$28:$Q$28</c:f>
              <c:numCache>
                <c:formatCode>0.0000</c:formatCode>
                <c:ptCount val="9"/>
                <c:pt idx="0">
                  <c:v>19.833333333333332</c:v>
                </c:pt>
                <c:pt idx="1">
                  <c:v>22.5</c:v>
                </c:pt>
                <c:pt idx="2">
                  <c:v>25.166666666666664</c:v>
                </c:pt>
                <c:pt idx="3">
                  <c:v>27.833333333333332</c:v>
                </c:pt>
                <c:pt idx="4">
                  <c:v>30.5</c:v>
                </c:pt>
                <c:pt idx="5">
                  <c:v>33.166666666666664</c:v>
                </c:pt>
                <c:pt idx="6">
                  <c:v>35.833333333333329</c:v>
                </c:pt>
                <c:pt idx="7">
                  <c:v>38.5</c:v>
                </c:pt>
                <c:pt idx="8">
                  <c:v>41.166666666666664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60-498D-A409-2A321BB9F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65088"/>
        <c:axId val="3978722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'div_qds_S.XXX.XXXX_borrowin'!$I$18:$Q$18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'div_qds_S.XXX.XXXX_borrowin'!$I$19:$Q$19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-21.333333333333332</c:v>
                      </c:pt>
                      <c:pt idx="1">
                        <c:v>-24</c:v>
                      </c:pt>
                      <c:pt idx="2">
                        <c:v>-26.666666666666664</c:v>
                      </c:pt>
                      <c:pt idx="3">
                        <c:v>-29.333333333333332</c:v>
                      </c:pt>
                      <c:pt idx="4">
                        <c:v>-32</c:v>
                      </c:pt>
                      <c:pt idx="5">
                        <c:v>-34.666666666666664</c:v>
                      </c:pt>
                      <c:pt idx="6">
                        <c:v>-37.333333333333329</c:v>
                      </c:pt>
                      <c:pt idx="7">
                        <c:v>-40</c:v>
                      </c:pt>
                      <c:pt idx="8">
                        <c:v>-42.666666666666664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D160-498D-A409-2A321BB9FB01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'div_qds_S.XXX.XXXX_borrowin'!$I$20:$Q$20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-13.333333333333332</c:v>
                      </c:pt>
                      <c:pt idx="1">
                        <c:v>-14.999999999999998</c:v>
                      </c:pt>
                      <c:pt idx="2">
                        <c:v>-16.666666666666664</c:v>
                      </c:pt>
                      <c:pt idx="3">
                        <c:v>-18.333333333333332</c:v>
                      </c:pt>
                      <c:pt idx="4">
                        <c:v>-20</c:v>
                      </c:pt>
                      <c:pt idx="5">
                        <c:v>-21.666666666666664</c:v>
                      </c:pt>
                      <c:pt idx="6">
                        <c:v>-23.333333333333332</c:v>
                      </c:pt>
                      <c:pt idx="7">
                        <c:v>-24.999999999999996</c:v>
                      </c:pt>
                      <c:pt idx="8">
                        <c:v>-26.666666666666664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160-498D-A409-2A321BB9FB01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'div_qds_S.XXX.XXXX_borrowin'!$I$21:$Q$21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-5.333333333333333</c:v>
                      </c:pt>
                      <c:pt idx="1">
                        <c:v>-6</c:v>
                      </c:pt>
                      <c:pt idx="2">
                        <c:v>-6.6666666666666661</c:v>
                      </c:pt>
                      <c:pt idx="3">
                        <c:v>-7.333333333333333</c:v>
                      </c:pt>
                      <c:pt idx="4">
                        <c:v>-8</c:v>
                      </c:pt>
                      <c:pt idx="5">
                        <c:v>-8.6666666666666661</c:v>
                      </c:pt>
                      <c:pt idx="6">
                        <c:v>-9.3333333333333321</c:v>
                      </c:pt>
                      <c:pt idx="7">
                        <c:v>-10</c:v>
                      </c:pt>
                      <c:pt idx="8">
                        <c:v>-10.666666666666666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160-498D-A409-2A321BB9FB01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'div_qds_S.XXX.XXXX_borrowin'!$I$24:$Q$24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-12.166666666666668</c:v>
                      </c:pt>
                      <c:pt idx="1">
                        <c:v>-13.500000000000002</c:v>
                      </c:pt>
                      <c:pt idx="2">
                        <c:v>-14.833333333333336</c:v>
                      </c:pt>
                      <c:pt idx="3">
                        <c:v>-16.166666666666668</c:v>
                      </c:pt>
                      <c:pt idx="4">
                        <c:v>-17.5</c:v>
                      </c:pt>
                      <c:pt idx="5">
                        <c:v>-18.833333333333336</c:v>
                      </c:pt>
                      <c:pt idx="6">
                        <c:v>-20.166666666666668</c:v>
                      </c:pt>
                      <c:pt idx="7">
                        <c:v>-21.500000000000004</c:v>
                      </c:pt>
                      <c:pt idx="8">
                        <c:v>-22.833333333333336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160-498D-A409-2A321BB9FB01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'div_qds_S.XXX.XXXX_borrowin'!$I$25:$Q$25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-4.166666666666667</c:v>
                      </c:pt>
                      <c:pt idx="1">
                        <c:v>-4.5</c:v>
                      </c:pt>
                      <c:pt idx="2">
                        <c:v>-4.8333333333333339</c:v>
                      </c:pt>
                      <c:pt idx="3">
                        <c:v>-5.166666666666667</c:v>
                      </c:pt>
                      <c:pt idx="4">
                        <c:v>-5.5</c:v>
                      </c:pt>
                      <c:pt idx="5">
                        <c:v>-5.8333333333333339</c:v>
                      </c:pt>
                      <c:pt idx="6">
                        <c:v>-6.166666666666667</c:v>
                      </c:pt>
                      <c:pt idx="7">
                        <c:v>-6.5000000000000009</c:v>
                      </c:pt>
                      <c:pt idx="8">
                        <c:v>-6.8333333333333339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160-498D-A409-2A321BB9FB01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381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38100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'div_qds_S.XXX.XXXX_borrowin'!$I$29:$Q$29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160-498D-A409-2A321BB9FB01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381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38100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'div_qds_S.XXX.XXXX_borrowin'!$I$30:$Q$30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12</c:v>
                      </c:pt>
                      <c:pt idx="1">
                        <c:v>14</c:v>
                      </c:pt>
                      <c:pt idx="2">
                        <c:v>15</c:v>
                      </c:pt>
                      <c:pt idx="3">
                        <c:v>16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22</c:v>
                      </c:pt>
                      <c:pt idx="8">
                        <c:v>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160-498D-A409-2A321BB9FB01}"/>
                  </c:ext>
                </c:extLst>
              </c15:ser>
            </c15:filteredScatterSeries>
          </c:ext>
        </c:extLst>
      </c:scatterChart>
      <c:valAx>
        <c:axId val="397865088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16*y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2288"/>
        <c:crosses val="autoZero"/>
        <c:crossBetween val="midCat"/>
        <c:majorUnit val="1"/>
      </c:valAx>
      <c:valAx>
        <c:axId val="3978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16*pr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650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Radix-4 SRT Quotient Digit Selection Lookup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'div_qds_S.XXX.XXXX_borrowin'!$I$18:$Q$18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  <c:extLst xmlns:c15="http://schemas.microsoft.com/office/drawing/2012/chart"/>
            </c:numRef>
          </c:xVal>
          <c:yVal>
            <c:numRef>
              <c:f>'div_qds_S.XXX.XXXX_borrowin'!$I$19:$Q$19</c:f>
              <c:numCache>
                <c:formatCode>0.0000</c:formatCode>
                <c:ptCount val="9"/>
                <c:pt idx="0">
                  <c:v>-21.333333333333332</c:v>
                </c:pt>
                <c:pt idx="1">
                  <c:v>-24</c:v>
                </c:pt>
                <c:pt idx="2">
                  <c:v>-26.666666666666664</c:v>
                </c:pt>
                <c:pt idx="3">
                  <c:v>-29.333333333333332</c:v>
                </c:pt>
                <c:pt idx="4">
                  <c:v>-32</c:v>
                </c:pt>
                <c:pt idx="5">
                  <c:v>-34.666666666666664</c:v>
                </c:pt>
                <c:pt idx="6">
                  <c:v>-37.333333333333329</c:v>
                </c:pt>
                <c:pt idx="7">
                  <c:v>-40</c:v>
                </c:pt>
                <c:pt idx="8">
                  <c:v>-42.666666666666664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3BBC-4DD8-B38E-E5720FC6A5C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'div_qds_S.XXX.XXXX_borrowin'!$I$18:$Q$18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  <c:extLst xmlns:c15="http://schemas.microsoft.com/office/drawing/2012/chart"/>
            </c:numRef>
          </c:xVal>
          <c:yVal>
            <c:numRef>
              <c:f>'div_qds_S.XXX.XXXX_borrowin'!$I$20:$Q$20</c:f>
              <c:numCache>
                <c:formatCode>0.0000</c:formatCode>
                <c:ptCount val="9"/>
                <c:pt idx="0">
                  <c:v>-13.333333333333332</c:v>
                </c:pt>
                <c:pt idx="1">
                  <c:v>-14.999999999999998</c:v>
                </c:pt>
                <c:pt idx="2">
                  <c:v>-16.666666666666664</c:v>
                </c:pt>
                <c:pt idx="3">
                  <c:v>-18.333333333333332</c:v>
                </c:pt>
                <c:pt idx="4">
                  <c:v>-20</c:v>
                </c:pt>
                <c:pt idx="5">
                  <c:v>-21.666666666666664</c:v>
                </c:pt>
                <c:pt idx="6">
                  <c:v>-23.333333333333332</c:v>
                </c:pt>
                <c:pt idx="7">
                  <c:v>-24.999999999999996</c:v>
                </c:pt>
                <c:pt idx="8">
                  <c:v>-26.666666666666664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BBC-4DD8-B38E-E5720FC6A5C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'div_qds_S.XXX.XXXX_borrowin'!$I$18:$Q$18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  <c:extLst xmlns:c15="http://schemas.microsoft.com/office/drawing/2012/chart"/>
            </c:numRef>
          </c:xVal>
          <c:yVal>
            <c:numRef>
              <c:f>'div_qds_S.XXX.XXXX_borrowin'!$I$21:$Q$21</c:f>
              <c:numCache>
                <c:formatCode>0.0000</c:formatCode>
                <c:ptCount val="9"/>
                <c:pt idx="0">
                  <c:v>-5.333333333333333</c:v>
                </c:pt>
                <c:pt idx="1">
                  <c:v>-6</c:v>
                </c:pt>
                <c:pt idx="2">
                  <c:v>-6.6666666666666661</c:v>
                </c:pt>
                <c:pt idx="3">
                  <c:v>-7.333333333333333</c:v>
                </c:pt>
                <c:pt idx="4">
                  <c:v>-8</c:v>
                </c:pt>
                <c:pt idx="5">
                  <c:v>-8.6666666666666661</c:v>
                </c:pt>
                <c:pt idx="6">
                  <c:v>-9.3333333333333321</c:v>
                </c:pt>
                <c:pt idx="7">
                  <c:v>-10</c:v>
                </c:pt>
                <c:pt idx="8">
                  <c:v>-10.666666666666666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3BBC-4DD8-B38E-E5720FC6A5C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'div_qds_S.XXX.XXXX_borrowin'!$I$18:$Q$18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  <c:extLst xmlns:c15="http://schemas.microsoft.com/office/drawing/2012/chart"/>
            </c:numRef>
          </c:xVal>
          <c:yVal>
            <c:numRef>
              <c:f>'div_qds_S.XXX.XXXX_borrowin'!$I$24:$Q$24</c:f>
              <c:numCache>
                <c:formatCode>0.0000</c:formatCode>
                <c:ptCount val="9"/>
                <c:pt idx="0">
                  <c:v>-12.166666666666668</c:v>
                </c:pt>
                <c:pt idx="1">
                  <c:v>-13.500000000000002</c:v>
                </c:pt>
                <c:pt idx="2">
                  <c:v>-14.833333333333336</c:v>
                </c:pt>
                <c:pt idx="3">
                  <c:v>-16.166666666666668</c:v>
                </c:pt>
                <c:pt idx="4">
                  <c:v>-17.5</c:v>
                </c:pt>
                <c:pt idx="5">
                  <c:v>-18.833333333333336</c:v>
                </c:pt>
                <c:pt idx="6">
                  <c:v>-20.166666666666668</c:v>
                </c:pt>
                <c:pt idx="7">
                  <c:v>-21.500000000000004</c:v>
                </c:pt>
                <c:pt idx="8">
                  <c:v>-22.833333333333336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3BBC-4DD8-B38E-E5720FC6A5C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'div_qds_S.XXX.XXXX_borrowin'!$I$18:$Q$18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  <c:extLst xmlns:c15="http://schemas.microsoft.com/office/drawing/2012/chart"/>
            </c:numRef>
          </c:xVal>
          <c:yVal>
            <c:numRef>
              <c:f>'div_qds_S.XXX.XXXX_borrowin'!$I$25:$Q$25</c:f>
              <c:numCache>
                <c:formatCode>0.0000</c:formatCode>
                <c:ptCount val="9"/>
                <c:pt idx="0">
                  <c:v>-4.166666666666667</c:v>
                </c:pt>
                <c:pt idx="1">
                  <c:v>-4.5</c:v>
                </c:pt>
                <c:pt idx="2">
                  <c:v>-4.8333333333333339</c:v>
                </c:pt>
                <c:pt idx="3">
                  <c:v>-5.166666666666667</c:v>
                </c:pt>
                <c:pt idx="4">
                  <c:v>-5.5</c:v>
                </c:pt>
                <c:pt idx="5">
                  <c:v>-5.8333333333333339</c:v>
                </c:pt>
                <c:pt idx="6">
                  <c:v>-6.166666666666667</c:v>
                </c:pt>
                <c:pt idx="7">
                  <c:v>-6.5000000000000009</c:v>
                </c:pt>
                <c:pt idx="8">
                  <c:v>-6.8333333333333339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3BBC-4DD8-B38E-E5720FC6A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65088"/>
        <c:axId val="39787228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'div_qds_S.XXX.XXXX_borrowin'!$I$18:$Q$18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'div_qds_S.XXX.XXXX_borrowin'!$I$22:$Q$22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2.666666666666667</c:v>
                      </c:pt>
                      <c:pt idx="1">
                        <c:v>3.0000000000000004</c:v>
                      </c:pt>
                      <c:pt idx="2">
                        <c:v>3.3333333333333339</c:v>
                      </c:pt>
                      <c:pt idx="3">
                        <c:v>3.666666666666667</c:v>
                      </c:pt>
                      <c:pt idx="4">
                        <c:v>4</c:v>
                      </c:pt>
                      <c:pt idx="5">
                        <c:v>4.3333333333333339</c:v>
                      </c:pt>
                      <c:pt idx="6">
                        <c:v>4.666666666666667</c:v>
                      </c:pt>
                      <c:pt idx="7">
                        <c:v>5.0000000000000009</c:v>
                      </c:pt>
                      <c:pt idx="8">
                        <c:v>5.3333333333333339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BBC-4DD8-B38E-E5720FC6A5C4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'div_qds_S.XXX.XXXX_borrowin'!$I$23:$Q$23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10.666666666666668</c:v>
                      </c:pt>
                      <c:pt idx="1">
                        <c:v>12.000000000000002</c:v>
                      </c:pt>
                      <c:pt idx="2">
                        <c:v>13.333333333333336</c:v>
                      </c:pt>
                      <c:pt idx="3">
                        <c:v>14.666666666666668</c:v>
                      </c:pt>
                      <c:pt idx="4">
                        <c:v>16</c:v>
                      </c:pt>
                      <c:pt idx="5">
                        <c:v>17.333333333333336</c:v>
                      </c:pt>
                      <c:pt idx="6">
                        <c:v>18.666666666666668</c:v>
                      </c:pt>
                      <c:pt idx="7">
                        <c:v>20.000000000000004</c:v>
                      </c:pt>
                      <c:pt idx="8">
                        <c:v>21.333333333333336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BBC-4DD8-B38E-E5720FC6A5C4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'div_qds_S.XXX.XXXX_borrowin'!$I$26:$Q$26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3.833333333333333</c:v>
                      </c:pt>
                      <c:pt idx="1">
                        <c:v>4.5</c:v>
                      </c:pt>
                      <c:pt idx="2">
                        <c:v>5.1666666666666661</c:v>
                      </c:pt>
                      <c:pt idx="3">
                        <c:v>5.833333333333333</c:v>
                      </c:pt>
                      <c:pt idx="4">
                        <c:v>6.5</c:v>
                      </c:pt>
                      <c:pt idx="5">
                        <c:v>7.1666666666666661</c:v>
                      </c:pt>
                      <c:pt idx="6">
                        <c:v>7.8333333333333321</c:v>
                      </c:pt>
                      <c:pt idx="7">
                        <c:v>8.5</c:v>
                      </c:pt>
                      <c:pt idx="8">
                        <c:v>9.1666666666666661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BC-4DD8-B38E-E5720FC6A5C4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'div_qds_S.XXX.XXXX_borrowin'!$I$27:$Q$27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11.833333333333332</c:v>
                      </c:pt>
                      <c:pt idx="1">
                        <c:v>13.499999999999998</c:v>
                      </c:pt>
                      <c:pt idx="2">
                        <c:v>15.166666666666664</c:v>
                      </c:pt>
                      <c:pt idx="3">
                        <c:v>16.833333333333332</c:v>
                      </c:pt>
                      <c:pt idx="4">
                        <c:v>18.5</c:v>
                      </c:pt>
                      <c:pt idx="5">
                        <c:v>20.166666666666664</c:v>
                      </c:pt>
                      <c:pt idx="6">
                        <c:v>21.833333333333332</c:v>
                      </c:pt>
                      <c:pt idx="7">
                        <c:v>23.499999999999996</c:v>
                      </c:pt>
                      <c:pt idx="8">
                        <c:v>25.166666666666664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BBC-4DD8-B38E-E5720FC6A5C4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'div_qds_S.XXX.XXXX_borrowin'!$I$28:$Q$28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19.833333333333332</c:v>
                      </c:pt>
                      <c:pt idx="1">
                        <c:v>22.5</c:v>
                      </c:pt>
                      <c:pt idx="2">
                        <c:v>25.166666666666664</c:v>
                      </c:pt>
                      <c:pt idx="3">
                        <c:v>27.833333333333332</c:v>
                      </c:pt>
                      <c:pt idx="4">
                        <c:v>30.5</c:v>
                      </c:pt>
                      <c:pt idx="5">
                        <c:v>33.166666666666664</c:v>
                      </c:pt>
                      <c:pt idx="6">
                        <c:v>35.833333333333329</c:v>
                      </c:pt>
                      <c:pt idx="7">
                        <c:v>38.5</c:v>
                      </c:pt>
                      <c:pt idx="8">
                        <c:v>41.166666666666664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BBC-4DD8-B38E-E5720FC6A5C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381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38100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'div_qds_S.XXX.XXXX_borrowin'!$I$29:$Q$29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BBC-4DD8-B38E-E5720FC6A5C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381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38100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'div_qds_S.XXX.XXXX_borrowin'!$I$30:$Q$30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12</c:v>
                      </c:pt>
                      <c:pt idx="1">
                        <c:v>14</c:v>
                      </c:pt>
                      <c:pt idx="2">
                        <c:v>15</c:v>
                      </c:pt>
                      <c:pt idx="3">
                        <c:v>16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22</c:v>
                      </c:pt>
                      <c:pt idx="8">
                        <c:v>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BBC-4DD8-B38E-E5720FC6A5C4}"/>
                  </c:ext>
                </c:extLst>
              </c15:ser>
            </c15:filteredScatterSeries>
          </c:ext>
        </c:extLst>
      </c:scatterChart>
      <c:valAx>
        <c:axId val="397865088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16*y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2288"/>
        <c:crosses val="autoZero"/>
        <c:crossBetween val="midCat"/>
        <c:majorUnit val="1"/>
      </c:valAx>
      <c:valAx>
        <c:axId val="3978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16*pr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650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Radix-4</a:t>
            </a:r>
            <a:r>
              <a:rPr lang="en-US" baseline="0"/>
              <a:t> SRT Quotient Digit Selection Lookup Table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sqrt_qds_t4!$I$4:$Q$4</c:f>
              <c:numCache>
                <c:formatCode>0.0000</c:formatCode>
                <c:ptCount val="9"/>
                <c:pt idx="0">
                  <c:v>0.56240000000000001</c:v>
                </c:pt>
                <c:pt idx="1">
                  <c:v>0.62490000000000001</c:v>
                </c:pt>
                <c:pt idx="2">
                  <c:v>0.68740000000000001</c:v>
                </c:pt>
                <c:pt idx="3">
                  <c:v>0.74990000000000001</c:v>
                </c:pt>
                <c:pt idx="4">
                  <c:v>0.81240000000000001</c:v>
                </c:pt>
                <c:pt idx="5">
                  <c:v>0.87490000000000001</c:v>
                </c:pt>
                <c:pt idx="6">
                  <c:v>0.93740000000000001</c:v>
                </c:pt>
                <c:pt idx="7">
                  <c:v>0.99990000000000001</c:v>
                </c:pt>
                <c:pt idx="8">
                  <c:v>1.0624</c:v>
                </c:pt>
              </c:numCache>
            </c:numRef>
          </c:xVal>
          <c:yVal>
            <c:numRef>
              <c:f>sqrt_qds_t4!$I$5:$Q$5</c:f>
              <c:numCache>
                <c:formatCode>0.0000</c:formatCode>
                <c:ptCount val="9"/>
                <c:pt idx="0">
                  <c:v>-1.4997333333333334</c:v>
                </c:pt>
                <c:pt idx="1">
                  <c:v>-1.6663999999999999</c:v>
                </c:pt>
                <c:pt idx="2">
                  <c:v>-1.8330666666666666</c:v>
                </c:pt>
                <c:pt idx="3">
                  <c:v>-1.9997333333333334</c:v>
                </c:pt>
                <c:pt idx="4">
                  <c:v>-2.1663999999999999</c:v>
                </c:pt>
                <c:pt idx="5">
                  <c:v>-2.3330666666666664</c:v>
                </c:pt>
                <c:pt idx="6">
                  <c:v>-2.4997333333333334</c:v>
                </c:pt>
                <c:pt idx="7">
                  <c:v>-2.6663999999999999</c:v>
                </c:pt>
                <c:pt idx="8">
                  <c:v>-2.8330666666666664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B-43D8-8507-ED12F3A6F2F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sqrt_qds_t4!$I$4:$Q$4</c:f>
              <c:numCache>
                <c:formatCode>0.0000</c:formatCode>
                <c:ptCount val="9"/>
                <c:pt idx="0">
                  <c:v>0.56240000000000001</c:v>
                </c:pt>
                <c:pt idx="1">
                  <c:v>0.62490000000000001</c:v>
                </c:pt>
                <c:pt idx="2">
                  <c:v>0.68740000000000001</c:v>
                </c:pt>
                <c:pt idx="3">
                  <c:v>0.74990000000000001</c:v>
                </c:pt>
                <c:pt idx="4">
                  <c:v>0.81240000000000001</c:v>
                </c:pt>
                <c:pt idx="5">
                  <c:v>0.87490000000000001</c:v>
                </c:pt>
                <c:pt idx="6">
                  <c:v>0.93740000000000001</c:v>
                </c:pt>
                <c:pt idx="7">
                  <c:v>0.99990000000000001</c:v>
                </c:pt>
                <c:pt idx="8">
                  <c:v>1.0624</c:v>
                </c:pt>
              </c:numCache>
            </c:numRef>
          </c:xVal>
          <c:yVal>
            <c:numRef>
              <c:f>sqrt_qds_t4!$I$6:$Q$6</c:f>
              <c:numCache>
                <c:formatCode>0.0000</c:formatCode>
                <c:ptCount val="9"/>
                <c:pt idx="0">
                  <c:v>-0.93733333333333324</c:v>
                </c:pt>
                <c:pt idx="1">
                  <c:v>-1.0414999999999999</c:v>
                </c:pt>
                <c:pt idx="2">
                  <c:v>-1.1456666666666666</c:v>
                </c:pt>
                <c:pt idx="3">
                  <c:v>-1.2498333333333331</c:v>
                </c:pt>
                <c:pt idx="4">
                  <c:v>-1.3539999999999999</c:v>
                </c:pt>
                <c:pt idx="5">
                  <c:v>-1.4581666666666666</c:v>
                </c:pt>
                <c:pt idx="6">
                  <c:v>-1.5623333333333331</c:v>
                </c:pt>
                <c:pt idx="7">
                  <c:v>-1.6664999999999999</c:v>
                </c:pt>
                <c:pt idx="8">
                  <c:v>-1.7706666666666666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5B-43D8-8507-ED12F3A6F2F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sqrt_qds_t4!$I$4:$Q$4</c:f>
              <c:numCache>
                <c:formatCode>0.0000</c:formatCode>
                <c:ptCount val="9"/>
                <c:pt idx="0">
                  <c:v>0.56240000000000001</c:v>
                </c:pt>
                <c:pt idx="1">
                  <c:v>0.62490000000000001</c:v>
                </c:pt>
                <c:pt idx="2">
                  <c:v>0.68740000000000001</c:v>
                </c:pt>
                <c:pt idx="3">
                  <c:v>0.74990000000000001</c:v>
                </c:pt>
                <c:pt idx="4">
                  <c:v>0.81240000000000001</c:v>
                </c:pt>
                <c:pt idx="5">
                  <c:v>0.87490000000000001</c:v>
                </c:pt>
                <c:pt idx="6">
                  <c:v>0.93740000000000001</c:v>
                </c:pt>
                <c:pt idx="7">
                  <c:v>0.99990000000000001</c:v>
                </c:pt>
                <c:pt idx="8">
                  <c:v>1.0624</c:v>
                </c:pt>
              </c:numCache>
            </c:numRef>
          </c:xVal>
          <c:yVal>
            <c:numRef>
              <c:f>sqrt_qds_t4!$I$7:$Q$7</c:f>
              <c:numCache>
                <c:formatCode>0.0000</c:formatCode>
                <c:ptCount val="9"/>
                <c:pt idx="0">
                  <c:v>-0.37493333333333334</c:v>
                </c:pt>
                <c:pt idx="1">
                  <c:v>-0.41659999999999997</c:v>
                </c:pt>
                <c:pt idx="2">
                  <c:v>-0.45826666666666666</c:v>
                </c:pt>
                <c:pt idx="3">
                  <c:v>-0.49993333333333334</c:v>
                </c:pt>
                <c:pt idx="4">
                  <c:v>-0.54159999999999997</c:v>
                </c:pt>
                <c:pt idx="5">
                  <c:v>-0.5832666666666666</c:v>
                </c:pt>
                <c:pt idx="6">
                  <c:v>-0.62493333333333334</c:v>
                </c:pt>
                <c:pt idx="7">
                  <c:v>-0.66659999999999997</c:v>
                </c:pt>
                <c:pt idx="8">
                  <c:v>-0.7082666666666666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5B-43D8-8507-ED12F3A6F2F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sqrt_qds_t4!$I$4:$Q$4</c:f>
              <c:numCache>
                <c:formatCode>0.0000</c:formatCode>
                <c:ptCount val="9"/>
                <c:pt idx="0">
                  <c:v>0.56240000000000001</c:v>
                </c:pt>
                <c:pt idx="1">
                  <c:v>0.62490000000000001</c:v>
                </c:pt>
                <c:pt idx="2">
                  <c:v>0.68740000000000001</c:v>
                </c:pt>
                <c:pt idx="3">
                  <c:v>0.74990000000000001</c:v>
                </c:pt>
                <c:pt idx="4">
                  <c:v>0.81240000000000001</c:v>
                </c:pt>
                <c:pt idx="5">
                  <c:v>0.87490000000000001</c:v>
                </c:pt>
                <c:pt idx="6">
                  <c:v>0.93740000000000001</c:v>
                </c:pt>
                <c:pt idx="7">
                  <c:v>0.99990000000000001</c:v>
                </c:pt>
                <c:pt idx="8">
                  <c:v>1.0624</c:v>
                </c:pt>
              </c:numCache>
            </c:numRef>
          </c:xVal>
          <c:yVal>
            <c:numRef>
              <c:f>sqrt_qds_t4!$I$8:$Q$8</c:f>
              <c:numCache>
                <c:formatCode>0.0000</c:formatCode>
                <c:ptCount val="9"/>
                <c:pt idx="0">
                  <c:v>0.1874666666666667</c:v>
                </c:pt>
                <c:pt idx="1">
                  <c:v>0.20830000000000004</c:v>
                </c:pt>
                <c:pt idx="2">
                  <c:v>0.22913333333333336</c:v>
                </c:pt>
                <c:pt idx="3">
                  <c:v>0.2499666666666667</c:v>
                </c:pt>
                <c:pt idx="4">
                  <c:v>0.27080000000000004</c:v>
                </c:pt>
                <c:pt idx="5">
                  <c:v>0.29163333333333336</c:v>
                </c:pt>
                <c:pt idx="6">
                  <c:v>0.31246666666666673</c:v>
                </c:pt>
                <c:pt idx="7">
                  <c:v>0.33330000000000004</c:v>
                </c:pt>
                <c:pt idx="8">
                  <c:v>0.35413333333333336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5B-43D8-8507-ED12F3A6F2F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sqrt_qds_t4!$I$4:$Q$4</c:f>
              <c:numCache>
                <c:formatCode>0.0000</c:formatCode>
                <c:ptCount val="9"/>
                <c:pt idx="0">
                  <c:v>0.56240000000000001</c:v>
                </c:pt>
                <c:pt idx="1">
                  <c:v>0.62490000000000001</c:v>
                </c:pt>
                <c:pt idx="2">
                  <c:v>0.68740000000000001</c:v>
                </c:pt>
                <c:pt idx="3">
                  <c:v>0.74990000000000001</c:v>
                </c:pt>
                <c:pt idx="4">
                  <c:v>0.81240000000000001</c:v>
                </c:pt>
                <c:pt idx="5">
                  <c:v>0.87490000000000001</c:v>
                </c:pt>
                <c:pt idx="6">
                  <c:v>0.93740000000000001</c:v>
                </c:pt>
                <c:pt idx="7">
                  <c:v>0.99990000000000001</c:v>
                </c:pt>
                <c:pt idx="8">
                  <c:v>1.0624</c:v>
                </c:pt>
              </c:numCache>
            </c:numRef>
          </c:xVal>
          <c:yVal>
            <c:numRef>
              <c:f>sqrt_qds_t4!$I$9:$Q$9</c:f>
              <c:numCache>
                <c:formatCode>0.0000</c:formatCode>
                <c:ptCount val="9"/>
                <c:pt idx="0">
                  <c:v>0.74986666666666679</c:v>
                </c:pt>
                <c:pt idx="1">
                  <c:v>0.83320000000000016</c:v>
                </c:pt>
                <c:pt idx="2">
                  <c:v>0.91653333333333342</c:v>
                </c:pt>
                <c:pt idx="3">
                  <c:v>0.99986666666666679</c:v>
                </c:pt>
                <c:pt idx="4">
                  <c:v>1.0832000000000002</c:v>
                </c:pt>
                <c:pt idx="5">
                  <c:v>1.1665333333333334</c:v>
                </c:pt>
                <c:pt idx="6">
                  <c:v>1.2498666666666669</c:v>
                </c:pt>
                <c:pt idx="7">
                  <c:v>1.3332000000000002</c:v>
                </c:pt>
                <c:pt idx="8">
                  <c:v>1.4165333333333334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5B-43D8-8507-ED12F3A6F2F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sqrt_qds_t4!$I$4:$Q$4</c:f>
              <c:numCache>
                <c:formatCode>0.0000</c:formatCode>
                <c:ptCount val="9"/>
                <c:pt idx="0">
                  <c:v>0.56240000000000001</c:v>
                </c:pt>
                <c:pt idx="1">
                  <c:v>0.62490000000000001</c:v>
                </c:pt>
                <c:pt idx="2">
                  <c:v>0.68740000000000001</c:v>
                </c:pt>
                <c:pt idx="3">
                  <c:v>0.74990000000000001</c:v>
                </c:pt>
                <c:pt idx="4">
                  <c:v>0.81240000000000001</c:v>
                </c:pt>
                <c:pt idx="5">
                  <c:v>0.87490000000000001</c:v>
                </c:pt>
                <c:pt idx="6">
                  <c:v>0.93740000000000001</c:v>
                </c:pt>
                <c:pt idx="7">
                  <c:v>0.99990000000000001</c:v>
                </c:pt>
                <c:pt idx="8">
                  <c:v>1.0624</c:v>
                </c:pt>
              </c:numCache>
            </c:numRef>
          </c:xVal>
          <c:yVal>
            <c:numRef>
              <c:f>sqrt_qds_t4!$I$10:$Q$10</c:f>
              <c:numCache>
                <c:formatCode>0.0000</c:formatCode>
                <c:ptCount val="9"/>
                <c:pt idx="0">
                  <c:v>-0.74986666666666679</c:v>
                </c:pt>
                <c:pt idx="1">
                  <c:v>-0.83320000000000016</c:v>
                </c:pt>
                <c:pt idx="2">
                  <c:v>-0.91653333333333342</c:v>
                </c:pt>
                <c:pt idx="3">
                  <c:v>-0.99986666666666679</c:v>
                </c:pt>
                <c:pt idx="4">
                  <c:v>-1.0832000000000002</c:v>
                </c:pt>
                <c:pt idx="5">
                  <c:v>-1.1665333333333334</c:v>
                </c:pt>
                <c:pt idx="6">
                  <c:v>-1.2498666666666669</c:v>
                </c:pt>
                <c:pt idx="7">
                  <c:v>-1.3332000000000002</c:v>
                </c:pt>
                <c:pt idx="8">
                  <c:v>-1.4165333333333334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5B-43D8-8507-ED12F3A6F2F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sqrt_qds_t4!$I$4:$Q$4</c:f>
              <c:numCache>
                <c:formatCode>0.0000</c:formatCode>
                <c:ptCount val="9"/>
                <c:pt idx="0">
                  <c:v>0.56240000000000001</c:v>
                </c:pt>
                <c:pt idx="1">
                  <c:v>0.62490000000000001</c:v>
                </c:pt>
                <c:pt idx="2">
                  <c:v>0.68740000000000001</c:v>
                </c:pt>
                <c:pt idx="3">
                  <c:v>0.74990000000000001</c:v>
                </c:pt>
                <c:pt idx="4">
                  <c:v>0.81240000000000001</c:v>
                </c:pt>
                <c:pt idx="5">
                  <c:v>0.87490000000000001</c:v>
                </c:pt>
                <c:pt idx="6">
                  <c:v>0.93740000000000001</c:v>
                </c:pt>
                <c:pt idx="7">
                  <c:v>0.99990000000000001</c:v>
                </c:pt>
                <c:pt idx="8">
                  <c:v>1.0624</c:v>
                </c:pt>
              </c:numCache>
            </c:numRef>
          </c:xVal>
          <c:yVal>
            <c:numRef>
              <c:f>sqrt_qds_t4!$I$11:$Q$11</c:f>
              <c:numCache>
                <c:formatCode>0.0000</c:formatCode>
                <c:ptCount val="9"/>
                <c:pt idx="0">
                  <c:v>-0.1874666666666667</c:v>
                </c:pt>
                <c:pt idx="1">
                  <c:v>-0.20830000000000004</c:v>
                </c:pt>
                <c:pt idx="2">
                  <c:v>-0.22913333333333336</c:v>
                </c:pt>
                <c:pt idx="3">
                  <c:v>-0.2499666666666667</c:v>
                </c:pt>
                <c:pt idx="4">
                  <c:v>-0.27080000000000004</c:v>
                </c:pt>
                <c:pt idx="5">
                  <c:v>-0.29163333333333336</c:v>
                </c:pt>
                <c:pt idx="6">
                  <c:v>-0.31246666666666673</c:v>
                </c:pt>
                <c:pt idx="7">
                  <c:v>-0.33330000000000004</c:v>
                </c:pt>
                <c:pt idx="8">
                  <c:v>-0.35413333333333336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5B-43D8-8507-ED12F3A6F2FA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sqrt_qds_t4!$I$4:$Q$4</c:f>
              <c:numCache>
                <c:formatCode>0.0000</c:formatCode>
                <c:ptCount val="9"/>
                <c:pt idx="0">
                  <c:v>0.56240000000000001</c:v>
                </c:pt>
                <c:pt idx="1">
                  <c:v>0.62490000000000001</c:v>
                </c:pt>
                <c:pt idx="2">
                  <c:v>0.68740000000000001</c:v>
                </c:pt>
                <c:pt idx="3">
                  <c:v>0.74990000000000001</c:v>
                </c:pt>
                <c:pt idx="4">
                  <c:v>0.81240000000000001</c:v>
                </c:pt>
                <c:pt idx="5">
                  <c:v>0.87490000000000001</c:v>
                </c:pt>
                <c:pt idx="6">
                  <c:v>0.93740000000000001</c:v>
                </c:pt>
                <c:pt idx="7">
                  <c:v>0.99990000000000001</c:v>
                </c:pt>
                <c:pt idx="8">
                  <c:v>1.0624</c:v>
                </c:pt>
              </c:numCache>
            </c:numRef>
          </c:xVal>
          <c:yVal>
            <c:numRef>
              <c:f>sqrt_qds_t4!$I$12:$Q$12</c:f>
              <c:numCache>
                <c:formatCode>0.0000</c:formatCode>
                <c:ptCount val="9"/>
                <c:pt idx="0">
                  <c:v>0.37493333333333334</c:v>
                </c:pt>
                <c:pt idx="1">
                  <c:v>0.41659999999999997</c:v>
                </c:pt>
                <c:pt idx="2">
                  <c:v>0.45826666666666666</c:v>
                </c:pt>
                <c:pt idx="3">
                  <c:v>0.49993333333333334</c:v>
                </c:pt>
                <c:pt idx="4">
                  <c:v>0.54159999999999997</c:v>
                </c:pt>
                <c:pt idx="5">
                  <c:v>0.5832666666666666</c:v>
                </c:pt>
                <c:pt idx="6">
                  <c:v>0.62493333333333334</c:v>
                </c:pt>
                <c:pt idx="7">
                  <c:v>0.66659999999999997</c:v>
                </c:pt>
                <c:pt idx="8">
                  <c:v>0.7082666666666666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5B-43D8-8507-ED12F3A6F2F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sqrt_qds_t4!$I$4:$Q$4</c:f>
              <c:numCache>
                <c:formatCode>0.0000</c:formatCode>
                <c:ptCount val="9"/>
                <c:pt idx="0">
                  <c:v>0.56240000000000001</c:v>
                </c:pt>
                <c:pt idx="1">
                  <c:v>0.62490000000000001</c:v>
                </c:pt>
                <c:pt idx="2">
                  <c:v>0.68740000000000001</c:v>
                </c:pt>
                <c:pt idx="3">
                  <c:v>0.74990000000000001</c:v>
                </c:pt>
                <c:pt idx="4">
                  <c:v>0.81240000000000001</c:v>
                </c:pt>
                <c:pt idx="5">
                  <c:v>0.87490000000000001</c:v>
                </c:pt>
                <c:pt idx="6">
                  <c:v>0.93740000000000001</c:v>
                </c:pt>
                <c:pt idx="7">
                  <c:v>0.99990000000000001</c:v>
                </c:pt>
                <c:pt idx="8">
                  <c:v>1.0624</c:v>
                </c:pt>
              </c:numCache>
            </c:numRef>
          </c:xVal>
          <c:yVal>
            <c:numRef>
              <c:f>sqrt_qds_t4!$I$13:$Q$13</c:f>
              <c:numCache>
                <c:formatCode>0.0000</c:formatCode>
                <c:ptCount val="9"/>
                <c:pt idx="0">
                  <c:v>0.93733333333333324</c:v>
                </c:pt>
                <c:pt idx="1">
                  <c:v>1.0414999999999999</c:v>
                </c:pt>
                <c:pt idx="2">
                  <c:v>1.1456666666666666</c:v>
                </c:pt>
                <c:pt idx="3">
                  <c:v>1.2498333333333331</c:v>
                </c:pt>
                <c:pt idx="4">
                  <c:v>1.3539999999999999</c:v>
                </c:pt>
                <c:pt idx="5">
                  <c:v>1.4581666666666666</c:v>
                </c:pt>
                <c:pt idx="6">
                  <c:v>1.5623333333333331</c:v>
                </c:pt>
                <c:pt idx="7">
                  <c:v>1.6664999999999999</c:v>
                </c:pt>
                <c:pt idx="8">
                  <c:v>1.7706666666666666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B5B-43D8-8507-ED12F3A6F2FA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sqrt_qds_t4!$I$4:$Q$4</c:f>
              <c:numCache>
                <c:formatCode>0.0000</c:formatCode>
                <c:ptCount val="9"/>
                <c:pt idx="0">
                  <c:v>0.56240000000000001</c:v>
                </c:pt>
                <c:pt idx="1">
                  <c:v>0.62490000000000001</c:v>
                </c:pt>
                <c:pt idx="2">
                  <c:v>0.68740000000000001</c:v>
                </c:pt>
                <c:pt idx="3">
                  <c:v>0.74990000000000001</c:v>
                </c:pt>
                <c:pt idx="4">
                  <c:v>0.81240000000000001</c:v>
                </c:pt>
                <c:pt idx="5">
                  <c:v>0.87490000000000001</c:v>
                </c:pt>
                <c:pt idx="6">
                  <c:v>0.93740000000000001</c:v>
                </c:pt>
                <c:pt idx="7">
                  <c:v>0.99990000000000001</c:v>
                </c:pt>
                <c:pt idx="8">
                  <c:v>1.0624</c:v>
                </c:pt>
              </c:numCache>
            </c:numRef>
          </c:xVal>
          <c:yVal>
            <c:numRef>
              <c:f>sqrt_qds_t4!$I$14:$Q$14</c:f>
              <c:numCache>
                <c:formatCode>0.0000</c:formatCode>
                <c:ptCount val="9"/>
                <c:pt idx="0">
                  <c:v>1.4997333333333334</c:v>
                </c:pt>
                <c:pt idx="1">
                  <c:v>1.6663999999999999</c:v>
                </c:pt>
                <c:pt idx="2">
                  <c:v>1.8330666666666666</c:v>
                </c:pt>
                <c:pt idx="3">
                  <c:v>1.9997333333333334</c:v>
                </c:pt>
                <c:pt idx="4">
                  <c:v>2.1663999999999999</c:v>
                </c:pt>
                <c:pt idx="5">
                  <c:v>2.3330666666666664</c:v>
                </c:pt>
                <c:pt idx="6">
                  <c:v>2.4997333333333334</c:v>
                </c:pt>
                <c:pt idx="7">
                  <c:v>2.6663999999999999</c:v>
                </c:pt>
                <c:pt idx="8">
                  <c:v>2.8330666666666664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B5B-43D8-8507-ED12F3A6F2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35671888"/>
        <c:axId val="335672848"/>
      </c:scatterChart>
      <c:valAx>
        <c:axId val="335671888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72848"/>
        <c:crosses val="autoZero"/>
        <c:crossBetween val="midCat"/>
        <c:majorUnit val="6.2500000000000014E-2"/>
      </c:valAx>
      <c:valAx>
        <c:axId val="3356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Partial Remainder (PR)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71888"/>
        <c:crosses val="autoZero"/>
        <c:crossBetween val="midCat"/>
        <c:majorUnit val="6.250000000000001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Radix-4 SRT Quotient Digit Selection Lookup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83853933202133"/>
          <c:y val="8.5770479320632531E-2"/>
          <c:w val="0.83863500908446076"/>
          <c:h val="0.82564928884404098"/>
        </c:manualLayout>
      </c:layout>
      <c:scatterChart>
        <c:scatterStyle val="lineMarker"/>
        <c:varyColors val="0"/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sqrt_qds_t4!$I$18:$Q$18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sqrt_qds_t4!$I$22:$Q$22</c:f>
              <c:numCache>
                <c:formatCode>0.0000</c:formatCode>
                <c:ptCount val="9"/>
                <c:pt idx="0">
                  <c:v>2.9994666666666672</c:v>
                </c:pt>
                <c:pt idx="1">
                  <c:v>3.3328000000000007</c:v>
                </c:pt>
                <c:pt idx="2">
                  <c:v>3.6661333333333337</c:v>
                </c:pt>
                <c:pt idx="3">
                  <c:v>3.9994666666666672</c:v>
                </c:pt>
                <c:pt idx="4">
                  <c:v>4.3328000000000007</c:v>
                </c:pt>
                <c:pt idx="5">
                  <c:v>4.6661333333333337</c:v>
                </c:pt>
                <c:pt idx="6">
                  <c:v>4.9994666666666676</c:v>
                </c:pt>
                <c:pt idx="7">
                  <c:v>5.3328000000000007</c:v>
                </c:pt>
                <c:pt idx="8">
                  <c:v>5.6661333333333337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6-4AB6-AD89-7AA9CBAFF89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sqrt_qds_t4!$I$18:$Q$18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sqrt_qds_t4!$I$23:$Q$23</c:f>
              <c:numCache>
                <c:formatCode>0.0000</c:formatCode>
                <c:ptCount val="9"/>
                <c:pt idx="0">
                  <c:v>11.997866666666669</c:v>
                </c:pt>
                <c:pt idx="1">
                  <c:v>13.331200000000003</c:v>
                </c:pt>
                <c:pt idx="2">
                  <c:v>14.664533333333335</c:v>
                </c:pt>
                <c:pt idx="3">
                  <c:v>15.997866666666669</c:v>
                </c:pt>
                <c:pt idx="4">
                  <c:v>17.331200000000003</c:v>
                </c:pt>
                <c:pt idx="5">
                  <c:v>18.664533333333335</c:v>
                </c:pt>
                <c:pt idx="6">
                  <c:v>19.99786666666667</c:v>
                </c:pt>
                <c:pt idx="7">
                  <c:v>21.331200000000003</c:v>
                </c:pt>
                <c:pt idx="8">
                  <c:v>22.664533333333335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6-4AB6-AD89-7AA9CBAFF89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sqrt_qds_t4!$I$18:$Q$18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sqrt_qds_t4!$I$26:$Q$26</c:f>
              <c:numCache>
                <c:formatCode>0.0000</c:formatCode>
                <c:ptCount val="9"/>
                <c:pt idx="0">
                  <c:v>4.4989333333333335</c:v>
                </c:pt>
                <c:pt idx="1">
                  <c:v>5.1655999999999995</c:v>
                </c:pt>
                <c:pt idx="2">
                  <c:v>5.8322666666666665</c:v>
                </c:pt>
                <c:pt idx="3">
                  <c:v>6.4989333333333335</c:v>
                </c:pt>
                <c:pt idx="4">
                  <c:v>7.1655999999999995</c:v>
                </c:pt>
                <c:pt idx="5">
                  <c:v>7.8322666666666656</c:v>
                </c:pt>
                <c:pt idx="6">
                  <c:v>8.4989333333333335</c:v>
                </c:pt>
                <c:pt idx="7">
                  <c:v>9.1655999999999995</c:v>
                </c:pt>
                <c:pt idx="8">
                  <c:v>9.8322666666666656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6-4AB6-AD89-7AA9CBAFF896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sqrt_qds_t4!$I$18:$Q$18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sqrt_qds_t4!$I$27:$Q$27</c:f>
              <c:numCache>
                <c:formatCode>0.0000</c:formatCode>
                <c:ptCount val="9"/>
                <c:pt idx="0">
                  <c:v>13.497333333333332</c:v>
                </c:pt>
                <c:pt idx="1">
                  <c:v>15.163999999999998</c:v>
                </c:pt>
                <c:pt idx="2">
                  <c:v>16.830666666666666</c:v>
                </c:pt>
                <c:pt idx="3">
                  <c:v>18.49733333333333</c:v>
                </c:pt>
                <c:pt idx="4">
                  <c:v>20.163999999999998</c:v>
                </c:pt>
                <c:pt idx="5">
                  <c:v>21.830666666666666</c:v>
                </c:pt>
                <c:pt idx="6">
                  <c:v>23.49733333333333</c:v>
                </c:pt>
                <c:pt idx="7">
                  <c:v>25.163999999999998</c:v>
                </c:pt>
                <c:pt idx="8">
                  <c:v>26.830666666666666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A6-4AB6-AD89-7AA9CBAFF896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sqrt_qds_t4!$I$18:$Q$18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sqrt_qds_t4!$I$28:$Q$28</c:f>
              <c:numCache>
                <c:formatCode>0.0000</c:formatCode>
                <c:ptCount val="9"/>
                <c:pt idx="0">
                  <c:v>22.495733333333334</c:v>
                </c:pt>
                <c:pt idx="1">
                  <c:v>25.162399999999998</c:v>
                </c:pt>
                <c:pt idx="2">
                  <c:v>27.829066666666666</c:v>
                </c:pt>
                <c:pt idx="3">
                  <c:v>30.495733333333334</c:v>
                </c:pt>
                <c:pt idx="4">
                  <c:v>33.162399999999998</c:v>
                </c:pt>
                <c:pt idx="5">
                  <c:v>35.829066666666662</c:v>
                </c:pt>
                <c:pt idx="6">
                  <c:v>38.495733333333334</c:v>
                </c:pt>
                <c:pt idx="7">
                  <c:v>41.162399999999998</c:v>
                </c:pt>
                <c:pt idx="8">
                  <c:v>43.829066666666662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A6-4AB6-AD89-7AA9CBAFF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65088"/>
        <c:axId val="3978722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sqrt_qds_t4!$I$18:$Q$18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sqrt_qds_t4!$I$19:$Q$19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-23.995733333333334</c:v>
                      </c:pt>
                      <c:pt idx="1">
                        <c:v>-26.662399999999998</c:v>
                      </c:pt>
                      <c:pt idx="2">
                        <c:v>-29.329066666666666</c:v>
                      </c:pt>
                      <c:pt idx="3">
                        <c:v>-31.995733333333334</c:v>
                      </c:pt>
                      <c:pt idx="4">
                        <c:v>-34.662399999999998</c:v>
                      </c:pt>
                      <c:pt idx="5">
                        <c:v>-37.329066666666662</c:v>
                      </c:pt>
                      <c:pt idx="6">
                        <c:v>-39.995733333333334</c:v>
                      </c:pt>
                      <c:pt idx="7">
                        <c:v>-42.662399999999998</c:v>
                      </c:pt>
                      <c:pt idx="8">
                        <c:v>-45.329066666666662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B0A6-4AB6-AD89-7AA9CBAFF896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sqrt_qds_t4!$I$20:$Q$20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-14.997333333333332</c:v>
                      </c:pt>
                      <c:pt idx="1">
                        <c:v>-16.663999999999998</c:v>
                      </c:pt>
                      <c:pt idx="2">
                        <c:v>-18.330666666666666</c:v>
                      </c:pt>
                      <c:pt idx="3">
                        <c:v>-19.99733333333333</c:v>
                      </c:pt>
                      <c:pt idx="4">
                        <c:v>-21.663999999999998</c:v>
                      </c:pt>
                      <c:pt idx="5">
                        <c:v>-23.330666666666666</c:v>
                      </c:pt>
                      <c:pt idx="6">
                        <c:v>-24.99733333333333</c:v>
                      </c:pt>
                      <c:pt idx="7">
                        <c:v>-26.663999999999998</c:v>
                      </c:pt>
                      <c:pt idx="8">
                        <c:v>-28.330666666666666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0A6-4AB6-AD89-7AA9CBAFF896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sqrt_qds_t4!$I$21:$Q$21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-5.9989333333333335</c:v>
                      </c:pt>
                      <c:pt idx="1">
                        <c:v>-6.6655999999999995</c:v>
                      </c:pt>
                      <c:pt idx="2">
                        <c:v>-7.3322666666666665</c:v>
                      </c:pt>
                      <c:pt idx="3">
                        <c:v>-7.9989333333333335</c:v>
                      </c:pt>
                      <c:pt idx="4">
                        <c:v>-8.6655999999999995</c:v>
                      </c:pt>
                      <c:pt idx="5">
                        <c:v>-9.3322666666666656</c:v>
                      </c:pt>
                      <c:pt idx="6">
                        <c:v>-9.9989333333333335</c:v>
                      </c:pt>
                      <c:pt idx="7">
                        <c:v>-10.6656</c:v>
                      </c:pt>
                      <c:pt idx="8">
                        <c:v>-11.332266666666666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0A6-4AB6-AD89-7AA9CBAFF896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sqrt_qds_t4!$I$24:$Q$24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-13.497866666666669</c:v>
                      </c:pt>
                      <c:pt idx="1">
                        <c:v>-14.831200000000003</c:v>
                      </c:pt>
                      <c:pt idx="2">
                        <c:v>-16.164533333333335</c:v>
                      </c:pt>
                      <c:pt idx="3">
                        <c:v>-17.497866666666667</c:v>
                      </c:pt>
                      <c:pt idx="4">
                        <c:v>-18.831200000000003</c:v>
                      </c:pt>
                      <c:pt idx="5">
                        <c:v>-20.164533333333335</c:v>
                      </c:pt>
                      <c:pt idx="6">
                        <c:v>-21.49786666666667</c:v>
                      </c:pt>
                      <c:pt idx="7">
                        <c:v>-22.831200000000003</c:v>
                      </c:pt>
                      <c:pt idx="8">
                        <c:v>-24.164533333333335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0A6-4AB6-AD89-7AA9CBAFF896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sqrt_qds_t4!$I$25:$Q$25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-4.4994666666666667</c:v>
                      </c:pt>
                      <c:pt idx="1">
                        <c:v>-4.8328000000000007</c:v>
                      </c:pt>
                      <c:pt idx="2">
                        <c:v>-5.1661333333333337</c:v>
                      </c:pt>
                      <c:pt idx="3">
                        <c:v>-5.4994666666666667</c:v>
                      </c:pt>
                      <c:pt idx="4">
                        <c:v>-5.8328000000000007</c:v>
                      </c:pt>
                      <c:pt idx="5">
                        <c:v>-6.1661333333333337</c:v>
                      </c:pt>
                      <c:pt idx="6">
                        <c:v>-6.4994666666666676</c:v>
                      </c:pt>
                      <c:pt idx="7">
                        <c:v>-6.8328000000000007</c:v>
                      </c:pt>
                      <c:pt idx="8">
                        <c:v>-7.1661333333333337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0A6-4AB6-AD89-7AA9CBAFF896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381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38100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sqrt_qds_t4!$I$29:$Q$29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0A6-4AB6-AD89-7AA9CBAFF89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381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38100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sqrt_qds_t4!$I$30:$Q$30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12</c:v>
                      </c:pt>
                      <c:pt idx="1">
                        <c:v>14</c:v>
                      </c:pt>
                      <c:pt idx="2">
                        <c:v>15</c:v>
                      </c:pt>
                      <c:pt idx="3">
                        <c:v>16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22</c:v>
                      </c:pt>
                      <c:pt idx="8">
                        <c:v>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0A6-4AB6-AD89-7AA9CBAFF896}"/>
                  </c:ext>
                </c:extLst>
              </c15:ser>
            </c15:filteredScatterSeries>
          </c:ext>
        </c:extLst>
      </c:scatterChart>
      <c:valAx>
        <c:axId val="397865088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16*y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2288"/>
        <c:crosses val="autoZero"/>
        <c:crossBetween val="midCat"/>
        <c:majorUnit val="1"/>
      </c:valAx>
      <c:valAx>
        <c:axId val="3978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16*pr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650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4.png"/><Relationship Id="rId6" Type="http://schemas.openxmlformats.org/officeDocument/2006/relationships/image" Target="../media/image6.png"/><Relationship Id="rId5" Type="http://schemas.openxmlformats.org/officeDocument/2006/relationships/chart" Target="../charts/chart3.xml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image" Target="../media/image7.png"/><Relationship Id="rId2" Type="http://schemas.openxmlformats.org/officeDocument/2006/relationships/chart" Target="../charts/chart5.xml"/><Relationship Id="rId1" Type="http://schemas.openxmlformats.org/officeDocument/2006/relationships/image" Target="../media/image4.png"/><Relationship Id="rId6" Type="http://schemas.openxmlformats.org/officeDocument/2006/relationships/image" Target="../media/image6.png"/><Relationship Id="rId5" Type="http://schemas.openxmlformats.org/officeDocument/2006/relationships/chart" Target="../charts/chart7.xml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image" Target="../media/image7.png"/><Relationship Id="rId2" Type="http://schemas.openxmlformats.org/officeDocument/2006/relationships/chart" Target="../charts/chart8.xml"/><Relationship Id="rId1" Type="http://schemas.openxmlformats.org/officeDocument/2006/relationships/image" Target="../media/image4.png"/><Relationship Id="rId6" Type="http://schemas.openxmlformats.org/officeDocument/2006/relationships/image" Target="../media/image6.png"/><Relationship Id="rId5" Type="http://schemas.openxmlformats.org/officeDocument/2006/relationships/chart" Target="../charts/chart10.xml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18263</xdr:colOff>
      <xdr:row>0</xdr:row>
      <xdr:rowOff>74467</xdr:rowOff>
    </xdr:from>
    <xdr:to>
      <xdr:col>9</xdr:col>
      <xdr:colOff>70559</xdr:colOff>
      <xdr:row>5</xdr:row>
      <xdr:rowOff>23541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F15C9C-B8B7-83F7-EE84-A4BC45987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3356" y="74467"/>
          <a:ext cx="3977526" cy="859757"/>
        </a:xfrm>
        <a:prstGeom prst="rect">
          <a:avLst/>
        </a:prstGeom>
      </xdr:spPr>
    </xdr:pic>
    <xdr:clientData/>
  </xdr:twoCellAnchor>
  <xdr:twoCellAnchor editAs="oneCell">
    <xdr:from>
      <xdr:col>0</xdr:col>
      <xdr:colOff>73574</xdr:colOff>
      <xdr:row>23</xdr:row>
      <xdr:rowOff>73570</xdr:rowOff>
    </xdr:from>
    <xdr:to>
      <xdr:col>1</xdr:col>
      <xdr:colOff>1727848</xdr:colOff>
      <xdr:row>31</xdr:row>
      <xdr:rowOff>110112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B5456E7-EA10-4A13-99DF-A9FE904C5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574" y="4303984"/>
          <a:ext cx="4261945" cy="1507990"/>
        </a:xfrm>
        <a:prstGeom prst="rect">
          <a:avLst/>
        </a:prstGeom>
        <a:ln w="38100"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225287</xdr:colOff>
      <xdr:row>6</xdr:row>
      <xdr:rowOff>145774</xdr:rowOff>
    </xdr:from>
    <xdr:to>
      <xdr:col>1</xdr:col>
      <xdr:colOff>1593640</xdr:colOff>
      <xdr:row>8</xdr:row>
      <xdr:rowOff>163368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193F6A-8021-94E3-40C0-63919E0E6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5287" y="1258957"/>
          <a:ext cx="3977985" cy="388654"/>
        </a:xfrm>
        <a:prstGeom prst="rect">
          <a:avLst/>
        </a:prstGeom>
        <a:ln w="38100"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48473</xdr:colOff>
      <xdr:row>17</xdr:row>
      <xdr:rowOff>50706</xdr:rowOff>
    </xdr:from>
    <xdr:to>
      <xdr:col>1</xdr:col>
      <xdr:colOff>478471</xdr:colOff>
      <xdr:row>18</xdr:row>
      <xdr:rowOff>138985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AD915E-445B-4A43-B20E-EC3DAD303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73" y="3174906"/>
          <a:ext cx="1473938" cy="271159"/>
        </a:xfrm>
        <a:prstGeom prst="rect">
          <a:avLst/>
        </a:prstGeom>
        <a:ln w="38100">
          <a:solidFill>
            <a:schemeClr val="accent1"/>
          </a:solidFill>
        </a:ln>
      </xdr:spPr>
    </xdr:pic>
    <xdr:clientData/>
  </xdr:twoCellAnchor>
  <xdr:twoCellAnchor>
    <xdr:from>
      <xdr:col>25</xdr:col>
      <xdr:colOff>14682</xdr:colOff>
      <xdr:row>2</xdr:row>
      <xdr:rowOff>149387</xdr:rowOff>
    </xdr:from>
    <xdr:to>
      <xdr:col>72</xdr:col>
      <xdr:colOff>377189</xdr:colOff>
      <xdr:row>168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CC7965-76CB-4970-87D5-A61AD6323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3312</xdr:colOff>
      <xdr:row>34</xdr:row>
      <xdr:rowOff>18883</xdr:rowOff>
    </xdr:from>
    <xdr:to>
      <xdr:col>17</xdr:col>
      <xdr:colOff>490331</xdr:colOff>
      <xdr:row>66</xdr:row>
      <xdr:rowOff>72887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34361D-05F5-4DB1-BEE9-8421949A6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487881</xdr:colOff>
      <xdr:row>44</xdr:row>
      <xdr:rowOff>171204</xdr:rowOff>
    </xdr:from>
    <xdr:ext cx="2237600" cy="45563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1B95955-8480-4642-A13D-48A8BCC23A25}"/>
            </a:ext>
          </a:extLst>
        </xdr:cNvPr>
        <xdr:cNvSpPr txBox="1"/>
      </xdr:nvSpPr>
      <xdr:spPr>
        <a:xfrm>
          <a:off x="487881" y="8233164"/>
          <a:ext cx="2237600" cy="455638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pr_init</a:t>
          </a:r>
          <a:r>
            <a:rPr lang="en-US" sz="1100" baseline="0"/>
            <a:t> = </a:t>
          </a:r>
          <a:r>
            <a:rPr lang="en-US" sz="1100"/>
            <a:t>S00.1000</a:t>
          </a:r>
          <a:r>
            <a:rPr lang="en-US" sz="1100" baseline="0"/>
            <a:t> = S001000 = +16</a:t>
          </a:r>
        </a:p>
        <a:p>
          <a:r>
            <a:rPr lang="zh-CN" altLang="en-US" sz="1100" baseline="0"/>
            <a:t>可以確定第一筆的</a:t>
          </a:r>
          <a:r>
            <a:rPr lang="en-US" altLang="zh-CN" sz="1100" baseline="0"/>
            <a:t>rq</a:t>
          </a:r>
          <a:r>
            <a:rPr lang="zh-CN" altLang="en-US" sz="1100" baseline="0"/>
            <a:t>永遠</a:t>
          </a:r>
          <a:r>
            <a:rPr lang="en-US" altLang="zh-CN" sz="1100" baseline="0"/>
            <a:t>&gt;0</a:t>
          </a:r>
          <a:endParaRPr lang="en-US" sz="1100"/>
        </a:p>
      </xdr:txBody>
    </xdr:sp>
    <xdr:clientData/>
  </xdr:oneCellAnchor>
  <xdr:twoCellAnchor>
    <xdr:from>
      <xdr:col>6</xdr:col>
      <xdr:colOff>4763</xdr:colOff>
      <xdr:row>53</xdr:row>
      <xdr:rowOff>147638</xdr:rowOff>
    </xdr:from>
    <xdr:to>
      <xdr:col>17</xdr:col>
      <xdr:colOff>152400</xdr:colOff>
      <xdr:row>53</xdr:row>
      <xdr:rowOff>147638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B1C756D-6123-4254-98BC-33287709987B}"/>
            </a:ext>
          </a:extLst>
        </xdr:cNvPr>
        <xdr:cNvCxnSpPr/>
      </xdr:nvCxnSpPr>
      <xdr:spPr>
        <a:xfrm>
          <a:off x="4172903" y="9855518"/>
          <a:ext cx="5923597" cy="0"/>
        </a:xfrm>
        <a:prstGeom prst="line">
          <a:avLst/>
        </a:prstGeom>
        <a:ln w="28575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347663</xdr:colOff>
      <xdr:row>54</xdr:row>
      <xdr:rowOff>19050</xdr:rowOff>
    </xdr:from>
    <xdr:to>
      <xdr:col>5</xdr:col>
      <xdr:colOff>771524</xdr:colOff>
      <xdr:row>54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DD8AA6E-5198-4C5C-93D6-13ADAD521E85}"/>
            </a:ext>
          </a:extLst>
        </xdr:cNvPr>
        <xdr:cNvCxnSpPr/>
      </xdr:nvCxnSpPr>
      <xdr:spPr>
        <a:xfrm>
          <a:off x="3677603" y="9909810"/>
          <a:ext cx="423861" cy="0"/>
        </a:xfrm>
        <a:prstGeom prst="line">
          <a:avLst/>
        </a:prstGeom>
        <a:ln w="28575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235383</xdr:colOff>
      <xdr:row>33</xdr:row>
      <xdr:rowOff>146270</xdr:rowOff>
    </xdr:from>
    <xdr:to>
      <xdr:col>18</xdr:col>
      <xdr:colOff>447418</xdr:colOff>
      <xdr:row>48</xdr:row>
      <xdr:rowOff>32084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EEFFC166-D98C-4173-9A85-C9E2997E1243}"/>
            </a:ext>
          </a:extLst>
        </xdr:cNvPr>
        <xdr:cNvSpPr/>
      </xdr:nvSpPr>
      <xdr:spPr>
        <a:xfrm flipH="1">
          <a:off x="10179483" y="6196550"/>
          <a:ext cx="821635" cy="2629014"/>
        </a:xfrm>
        <a:prstGeom prst="leftBrac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210726</xdr:colOff>
      <xdr:row>58</xdr:row>
      <xdr:rowOff>72571</xdr:rowOff>
    </xdr:from>
    <xdr:to>
      <xdr:col>18</xdr:col>
      <xdr:colOff>422761</xdr:colOff>
      <xdr:row>63</xdr:row>
      <xdr:rowOff>65314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883A126C-AC8F-4F1D-AFFB-4372D5998132}"/>
            </a:ext>
          </a:extLst>
        </xdr:cNvPr>
        <xdr:cNvSpPr/>
      </xdr:nvSpPr>
      <xdr:spPr>
        <a:xfrm flipH="1">
          <a:off x="10154826" y="10694851"/>
          <a:ext cx="821635" cy="907143"/>
        </a:xfrm>
        <a:prstGeom prst="leftBrac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18</xdr:col>
      <xdr:colOff>544857</xdr:colOff>
      <xdr:row>60</xdr:row>
      <xdr:rowOff>27969</xdr:rowOff>
    </xdr:from>
    <xdr:ext cx="25616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853B31B-FDEE-4CD2-8067-3C46F963FF4A}"/>
            </a:ext>
          </a:extLst>
        </xdr:cNvPr>
        <xdr:cNvSpPr txBox="1"/>
      </xdr:nvSpPr>
      <xdr:spPr>
        <a:xfrm>
          <a:off x="11098557" y="11016009"/>
          <a:ext cx="256160" cy="264560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FF00"/>
              </a:solidFill>
            </a:rPr>
            <a:t>0</a:t>
          </a:r>
        </a:p>
      </xdr:txBody>
    </xdr:sp>
    <xdr:clientData/>
  </xdr:oneCellAnchor>
  <xdr:twoCellAnchor>
    <xdr:from>
      <xdr:col>1</xdr:col>
      <xdr:colOff>541020</xdr:colOff>
      <xdr:row>48</xdr:row>
      <xdr:rowOff>15240</xdr:rowOff>
    </xdr:from>
    <xdr:to>
      <xdr:col>5</xdr:col>
      <xdr:colOff>640080</xdr:colOff>
      <xdr:row>53</xdr:row>
      <xdr:rowOff>99060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6A981BEB-7655-44C7-9B61-71555A1ED0F8}"/>
            </a:ext>
          </a:extLst>
        </xdr:cNvPr>
        <xdr:cNvCxnSpPr/>
      </xdr:nvCxnSpPr>
      <xdr:spPr>
        <a:xfrm>
          <a:off x="1584960" y="8808720"/>
          <a:ext cx="2385060" cy="998220"/>
        </a:xfrm>
        <a:prstGeom prst="straightConnector1">
          <a:avLst/>
        </a:prstGeom>
        <a:ln w="28575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665356</xdr:colOff>
      <xdr:row>65</xdr:row>
      <xdr:rowOff>140117</xdr:rowOff>
    </xdr:from>
    <xdr:to>
      <xdr:col>17</xdr:col>
      <xdr:colOff>382859</xdr:colOff>
      <xdr:row>67</xdr:row>
      <xdr:rowOff>21872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EC015DC-CE11-4B9E-B292-03E62B4B8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95296" y="12042557"/>
          <a:ext cx="6331663" cy="247515"/>
        </a:xfrm>
        <a:prstGeom prst="rect">
          <a:avLst/>
        </a:prstGeom>
      </xdr:spPr>
    </xdr:pic>
    <xdr:clientData/>
  </xdr:twoCellAnchor>
  <xdr:oneCellAnchor>
    <xdr:from>
      <xdr:col>4</xdr:col>
      <xdr:colOff>34690</xdr:colOff>
      <xdr:row>34</xdr:row>
      <xdr:rowOff>151151</xdr:rowOff>
    </xdr:from>
    <xdr:ext cx="307969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273CEF-99CE-4B9C-8D9D-225383CBE256}"/>
            </a:ext>
          </a:extLst>
        </xdr:cNvPr>
        <xdr:cNvSpPr txBox="1"/>
      </xdr:nvSpPr>
      <xdr:spPr>
        <a:xfrm>
          <a:off x="2983630" y="6384311"/>
          <a:ext cx="307969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pr</a:t>
          </a:r>
        </a:p>
      </xdr:txBody>
    </xdr:sp>
    <xdr:clientData/>
  </xdr:oneCellAnchor>
  <xdr:oneCellAnchor>
    <xdr:from>
      <xdr:col>5</xdr:col>
      <xdr:colOff>287352</xdr:colOff>
      <xdr:row>34</xdr:row>
      <xdr:rowOff>151151</xdr:rowOff>
    </xdr:from>
    <xdr:ext cx="521233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BE43480-AED2-4560-A5FB-3FD5C986E2DC}"/>
            </a:ext>
          </a:extLst>
        </xdr:cNvPr>
        <xdr:cNvSpPr txBox="1"/>
      </xdr:nvSpPr>
      <xdr:spPr>
        <a:xfrm>
          <a:off x="3617292" y="6384311"/>
          <a:ext cx="521233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16*pr</a:t>
          </a:r>
        </a:p>
      </xdr:txBody>
    </xdr:sp>
    <xdr:clientData/>
  </xdr:oneCellAnchor>
  <xdr:oneCellAnchor>
    <xdr:from>
      <xdr:col>17</xdr:col>
      <xdr:colOff>381667</xdr:colOff>
      <xdr:row>65</xdr:row>
      <xdr:rowOff>129907</xdr:rowOff>
    </xdr:from>
    <xdr:ext cx="248530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1AF5F5B-7371-4053-9CE9-BEF53234912D}"/>
            </a:ext>
          </a:extLst>
        </xdr:cNvPr>
        <xdr:cNvSpPr txBox="1"/>
      </xdr:nvSpPr>
      <xdr:spPr>
        <a:xfrm>
          <a:off x="10325767" y="12032347"/>
          <a:ext cx="24853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y</a:t>
          </a:r>
        </a:p>
      </xdr:txBody>
    </xdr:sp>
    <xdr:clientData/>
  </xdr:oneCellAnchor>
  <xdr:oneCellAnchor>
    <xdr:from>
      <xdr:col>17</xdr:col>
      <xdr:colOff>300236</xdr:colOff>
      <xdr:row>63</xdr:row>
      <xdr:rowOff>74630</xdr:rowOff>
    </xdr:from>
    <xdr:ext cx="461793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5114D78-B82D-4CB3-8DB8-4D9C41710B59}"/>
            </a:ext>
          </a:extLst>
        </xdr:cNvPr>
        <xdr:cNvSpPr txBox="1"/>
      </xdr:nvSpPr>
      <xdr:spPr>
        <a:xfrm>
          <a:off x="10244336" y="11611310"/>
          <a:ext cx="461793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16*y</a:t>
          </a:r>
        </a:p>
      </xdr:txBody>
    </xdr:sp>
    <xdr:clientData/>
  </xdr:oneCellAnchor>
  <xdr:twoCellAnchor>
    <xdr:from>
      <xdr:col>5</xdr:col>
      <xdr:colOff>0</xdr:colOff>
      <xdr:row>67</xdr:row>
      <xdr:rowOff>66261</xdr:rowOff>
    </xdr:from>
    <xdr:to>
      <xdr:col>17</xdr:col>
      <xdr:colOff>487019</xdr:colOff>
      <xdr:row>99</xdr:row>
      <xdr:rowOff>120266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2E37F0E-0FF0-4E80-A0B9-E9E4A7749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6</xdr:col>
      <xdr:colOff>10836</xdr:colOff>
      <xdr:row>59</xdr:row>
      <xdr:rowOff>8883</xdr:rowOff>
    </xdr:from>
    <xdr:ext cx="36542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43D6E34-9A3B-49D3-9132-2BF94BEA486F}"/>
            </a:ext>
          </a:extLst>
        </xdr:cNvPr>
        <xdr:cNvSpPr txBox="1"/>
      </xdr:nvSpPr>
      <xdr:spPr>
        <a:xfrm>
          <a:off x="4178976" y="10814043"/>
          <a:ext cx="36542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0:3</a:t>
          </a:r>
        </a:p>
      </xdr:txBody>
    </xdr:sp>
    <xdr:clientData/>
  </xdr:oneCellAnchor>
  <xdr:oneCellAnchor>
    <xdr:from>
      <xdr:col>7</xdr:col>
      <xdr:colOff>491832</xdr:colOff>
      <xdr:row>58</xdr:row>
      <xdr:rowOff>101022</xdr:rowOff>
    </xdr:from>
    <xdr:ext cx="36542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C1D33F9-BEF6-4564-9834-46C27A7BC5C3}"/>
            </a:ext>
          </a:extLst>
        </xdr:cNvPr>
        <xdr:cNvSpPr txBox="1"/>
      </xdr:nvSpPr>
      <xdr:spPr>
        <a:xfrm>
          <a:off x="4850472" y="10723302"/>
          <a:ext cx="36542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0:4</a:t>
          </a:r>
        </a:p>
      </xdr:txBody>
    </xdr:sp>
    <xdr:clientData/>
  </xdr:oneCellAnchor>
  <xdr:oneCellAnchor>
    <xdr:from>
      <xdr:col>9</xdr:col>
      <xdr:colOff>58902</xdr:colOff>
      <xdr:row>58</xdr:row>
      <xdr:rowOff>48521</xdr:rowOff>
    </xdr:from>
    <xdr:ext cx="472117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2987010-95A1-49BF-8108-1CF3BDE5292A}"/>
            </a:ext>
          </a:extLst>
        </xdr:cNvPr>
        <xdr:cNvSpPr txBox="1"/>
      </xdr:nvSpPr>
      <xdr:spPr>
        <a:xfrm>
          <a:off x="5491962" y="10670801"/>
          <a:ext cx="472117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0:4,5</a:t>
          </a:r>
        </a:p>
      </xdr:txBody>
    </xdr:sp>
    <xdr:clientData/>
  </xdr:oneCellAnchor>
  <xdr:oneCellAnchor>
    <xdr:from>
      <xdr:col>10</xdr:col>
      <xdr:colOff>288675</xdr:colOff>
      <xdr:row>57</xdr:row>
      <xdr:rowOff>170441</xdr:rowOff>
    </xdr:from>
    <xdr:ext cx="472117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B537F00-669F-462F-BDE3-7EB65C345E2A}"/>
            </a:ext>
          </a:extLst>
        </xdr:cNvPr>
        <xdr:cNvSpPr txBox="1"/>
      </xdr:nvSpPr>
      <xdr:spPr>
        <a:xfrm>
          <a:off x="6285615" y="10609841"/>
          <a:ext cx="472117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0:4,5</a:t>
          </a:r>
        </a:p>
      </xdr:txBody>
    </xdr:sp>
    <xdr:clientData/>
  </xdr:oneCellAnchor>
  <xdr:oneCellAnchor>
    <xdr:from>
      <xdr:col>11</xdr:col>
      <xdr:colOff>391838</xdr:colOff>
      <xdr:row>57</xdr:row>
      <xdr:rowOff>93069</xdr:rowOff>
    </xdr:from>
    <xdr:ext cx="472117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C96EB82-9A4C-451D-BDE9-B047E4F748EB}"/>
            </a:ext>
          </a:extLst>
        </xdr:cNvPr>
        <xdr:cNvSpPr txBox="1"/>
      </xdr:nvSpPr>
      <xdr:spPr>
        <a:xfrm>
          <a:off x="6952658" y="10532469"/>
          <a:ext cx="472117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0:5,6</a:t>
          </a:r>
        </a:p>
      </xdr:txBody>
    </xdr:sp>
    <xdr:clientData/>
  </xdr:oneCellAnchor>
  <xdr:oneCellAnchor>
    <xdr:from>
      <xdr:col>13</xdr:col>
      <xdr:colOff>51869</xdr:colOff>
      <xdr:row>56</xdr:row>
      <xdr:rowOff>163407</xdr:rowOff>
    </xdr:from>
    <xdr:ext cx="578813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B580D51-70F0-4C2B-AF0E-A5FBD97E8D06}"/>
            </a:ext>
          </a:extLst>
        </xdr:cNvPr>
        <xdr:cNvSpPr txBox="1"/>
      </xdr:nvSpPr>
      <xdr:spPr>
        <a:xfrm>
          <a:off x="7740449" y="10419927"/>
          <a:ext cx="578813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0:5,6,7</a:t>
          </a:r>
        </a:p>
      </xdr:txBody>
    </xdr:sp>
    <xdr:clientData/>
  </xdr:oneCellAnchor>
  <xdr:oneCellAnchor>
    <xdr:from>
      <xdr:col>14</xdr:col>
      <xdr:colOff>299842</xdr:colOff>
      <xdr:row>56</xdr:row>
      <xdr:rowOff>132410</xdr:rowOff>
    </xdr:from>
    <xdr:ext cx="578813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F59F11C-D4DD-4F34-98E7-CE479285526F}"/>
            </a:ext>
          </a:extLst>
        </xdr:cNvPr>
        <xdr:cNvSpPr txBox="1"/>
      </xdr:nvSpPr>
      <xdr:spPr>
        <a:xfrm>
          <a:off x="8552302" y="10388930"/>
          <a:ext cx="578813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0:5,6,7</a:t>
          </a:r>
        </a:p>
      </xdr:txBody>
    </xdr:sp>
    <xdr:clientData/>
  </xdr:oneCellAnchor>
  <xdr:oneCellAnchor>
    <xdr:from>
      <xdr:col>15</xdr:col>
      <xdr:colOff>501320</xdr:colOff>
      <xdr:row>56</xdr:row>
      <xdr:rowOff>34254</xdr:rowOff>
    </xdr:from>
    <xdr:ext cx="578813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E58F254-9F03-4297-94E9-0C2921537310}"/>
            </a:ext>
          </a:extLst>
        </xdr:cNvPr>
        <xdr:cNvSpPr txBox="1"/>
      </xdr:nvSpPr>
      <xdr:spPr>
        <a:xfrm>
          <a:off x="9317660" y="10290774"/>
          <a:ext cx="578813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0:6,7,8</a:t>
          </a:r>
        </a:p>
      </xdr:txBody>
    </xdr:sp>
    <xdr:clientData/>
  </xdr:oneCellAnchor>
  <xdr:oneCellAnchor>
    <xdr:from>
      <xdr:col>17</xdr:col>
      <xdr:colOff>209435</xdr:colOff>
      <xdr:row>55</xdr:row>
      <xdr:rowOff>158240</xdr:rowOff>
    </xdr:from>
    <xdr:ext cx="685509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E005D4C-41D2-4568-851A-E4C604AFB64D}"/>
            </a:ext>
          </a:extLst>
        </xdr:cNvPr>
        <xdr:cNvSpPr txBox="1"/>
      </xdr:nvSpPr>
      <xdr:spPr>
        <a:xfrm>
          <a:off x="10153535" y="10231880"/>
          <a:ext cx="685509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0:6,7,8,9</a:t>
          </a:r>
        </a:p>
      </xdr:txBody>
    </xdr:sp>
    <xdr:clientData/>
  </xdr:oneCellAnchor>
  <xdr:oneCellAnchor>
    <xdr:from>
      <xdr:col>5</xdr:col>
      <xdr:colOff>802018</xdr:colOff>
      <xdr:row>53</xdr:row>
      <xdr:rowOff>112645</xdr:rowOff>
    </xdr:from>
    <xdr:ext cx="43691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591C29B-BBB5-4E9F-B62B-47231D099FA3}"/>
            </a:ext>
          </a:extLst>
        </xdr:cNvPr>
        <xdr:cNvSpPr txBox="1"/>
      </xdr:nvSpPr>
      <xdr:spPr>
        <a:xfrm>
          <a:off x="4131958" y="9820525"/>
          <a:ext cx="43691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1:11</a:t>
          </a:r>
        </a:p>
      </xdr:txBody>
    </xdr:sp>
    <xdr:clientData/>
  </xdr:oneCellAnchor>
  <xdr:oneCellAnchor>
    <xdr:from>
      <xdr:col>7</xdr:col>
      <xdr:colOff>351303</xdr:colOff>
      <xdr:row>52</xdr:row>
      <xdr:rowOff>34823</xdr:rowOff>
    </xdr:from>
    <xdr:ext cx="43691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48FC4F6-9DCF-411B-91A3-FF11A8C7AFBE}"/>
            </a:ext>
          </a:extLst>
        </xdr:cNvPr>
        <xdr:cNvSpPr txBox="1"/>
      </xdr:nvSpPr>
      <xdr:spPr>
        <a:xfrm>
          <a:off x="4709943" y="9559823"/>
          <a:ext cx="43691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1:13</a:t>
          </a:r>
        </a:p>
      </xdr:txBody>
    </xdr:sp>
    <xdr:clientData/>
  </xdr:oneCellAnchor>
  <xdr:oneCellAnchor>
    <xdr:from>
      <xdr:col>8</xdr:col>
      <xdr:colOff>539371</xdr:colOff>
      <xdr:row>51</xdr:row>
      <xdr:rowOff>154798</xdr:rowOff>
    </xdr:from>
    <xdr:ext cx="615105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75EA67F-660E-4C26-962A-1D307782A76C}"/>
            </a:ext>
          </a:extLst>
        </xdr:cNvPr>
        <xdr:cNvSpPr txBox="1"/>
      </xdr:nvSpPr>
      <xdr:spPr>
        <a:xfrm>
          <a:off x="5408551" y="9496918"/>
          <a:ext cx="61510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1:14,15</a:t>
          </a:r>
        </a:p>
      </xdr:txBody>
    </xdr:sp>
    <xdr:clientData/>
  </xdr:oneCellAnchor>
  <xdr:oneCellAnchor>
    <xdr:from>
      <xdr:col>10</xdr:col>
      <xdr:colOff>101626</xdr:colOff>
      <xdr:row>50</xdr:row>
      <xdr:rowOff>112645</xdr:rowOff>
    </xdr:from>
    <xdr:ext cx="615105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358C4CC-B846-4EDA-9522-3ECEF2E25886}"/>
            </a:ext>
          </a:extLst>
        </xdr:cNvPr>
        <xdr:cNvSpPr txBox="1"/>
      </xdr:nvSpPr>
      <xdr:spPr>
        <a:xfrm>
          <a:off x="6098566" y="9271885"/>
          <a:ext cx="61510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1:15,16</a:t>
          </a:r>
        </a:p>
      </xdr:txBody>
    </xdr:sp>
    <xdr:clientData/>
  </xdr:oneCellAnchor>
  <xdr:oneCellAnchor>
    <xdr:from>
      <xdr:col>11</xdr:col>
      <xdr:colOff>286452</xdr:colOff>
      <xdr:row>49</xdr:row>
      <xdr:rowOff>167768</xdr:rowOff>
    </xdr:from>
    <xdr:ext cx="615105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1461CE6-8F17-488E-8DD5-1F3636A7E80A}"/>
            </a:ext>
          </a:extLst>
        </xdr:cNvPr>
        <xdr:cNvSpPr txBox="1"/>
      </xdr:nvSpPr>
      <xdr:spPr>
        <a:xfrm>
          <a:off x="6847272" y="9144128"/>
          <a:ext cx="61510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1:17,18</a:t>
          </a:r>
        </a:p>
      </xdr:txBody>
    </xdr:sp>
    <xdr:clientData/>
  </xdr:oneCellAnchor>
  <xdr:oneCellAnchor>
    <xdr:from>
      <xdr:col>12</xdr:col>
      <xdr:colOff>416155</xdr:colOff>
      <xdr:row>48</xdr:row>
      <xdr:rowOff>57522</xdr:rowOff>
    </xdr:from>
    <xdr:ext cx="7932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60B046D-E094-4687-89A6-748F795AB6DC}"/>
            </a:ext>
          </a:extLst>
        </xdr:cNvPr>
        <xdr:cNvSpPr txBox="1"/>
      </xdr:nvSpPr>
      <xdr:spPr>
        <a:xfrm>
          <a:off x="7540855" y="8851002"/>
          <a:ext cx="79329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1:18,19,20</a:t>
          </a:r>
        </a:p>
      </xdr:txBody>
    </xdr:sp>
    <xdr:clientData/>
  </xdr:oneCellAnchor>
  <xdr:oneCellAnchor>
    <xdr:from>
      <xdr:col>14</xdr:col>
      <xdr:colOff>27048</xdr:colOff>
      <xdr:row>46</xdr:row>
      <xdr:rowOff>148313</xdr:rowOff>
    </xdr:from>
    <xdr:ext cx="793294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1E2F11FA-3566-4BF9-A16C-500DF534EBA6}"/>
            </a:ext>
          </a:extLst>
        </xdr:cNvPr>
        <xdr:cNvSpPr txBox="1"/>
      </xdr:nvSpPr>
      <xdr:spPr>
        <a:xfrm>
          <a:off x="8279508" y="8576033"/>
          <a:ext cx="79329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1:19,20,21</a:t>
          </a:r>
        </a:p>
      </xdr:txBody>
    </xdr:sp>
    <xdr:clientData/>
  </xdr:oneCellAnchor>
  <xdr:oneCellAnchor>
    <xdr:from>
      <xdr:col>15</xdr:col>
      <xdr:colOff>202147</xdr:colOff>
      <xdr:row>45</xdr:row>
      <xdr:rowOff>28339</xdr:rowOff>
    </xdr:from>
    <xdr:ext cx="793294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9750AC2-7223-4FE6-B21F-A185FF43AA4C}"/>
            </a:ext>
          </a:extLst>
        </xdr:cNvPr>
        <xdr:cNvSpPr txBox="1"/>
      </xdr:nvSpPr>
      <xdr:spPr>
        <a:xfrm>
          <a:off x="9018487" y="8273179"/>
          <a:ext cx="79329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1:21,22,23</a:t>
          </a:r>
        </a:p>
      </xdr:txBody>
    </xdr:sp>
    <xdr:clientData/>
  </xdr:oneCellAnchor>
  <xdr:oneCellAnchor>
    <xdr:from>
      <xdr:col>16</xdr:col>
      <xdr:colOff>208632</xdr:colOff>
      <xdr:row>43</xdr:row>
      <xdr:rowOff>80220</xdr:rowOff>
    </xdr:from>
    <xdr:ext cx="971484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95872AA3-75B8-4C20-BBE6-92D653A80D2A}"/>
            </a:ext>
          </a:extLst>
        </xdr:cNvPr>
        <xdr:cNvSpPr txBox="1"/>
      </xdr:nvSpPr>
      <xdr:spPr>
        <a:xfrm>
          <a:off x="9588852" y="7959300"/>
          <a:ext cx="97148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1:22,23,24,25</a:t>
          </a:r>
        </a:p>
      </xdr:txBody>
    </xdr:sp>
    <xdr:clientData/>
  </xdr:oneCellAnchor>
  <xdr:oneCellAnchor>
    <xdr:from>
      <xdr:col>6</xdr:col>
      <xdr:colOff>10836</xdr:colOff>
      <xdr:row>73</xdr:row>
      <xdr:rowOff>162414</xdr:rowOff>
    </xdr:from>
    <xdr:ext cx="40863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56758D8B-B66A-4A8B-9D11-76CD168DC12A}"/>
            </a:ext>
          </a:extLst>
        </xdr:cNvPr>
        <xdr:cNvSpPr txBox="1"/>
      </xdr:nvSpPr>
      <xdr:spPr>
        <a:xfrm>
          <a:off x="4178976" y="13527894"/>
          <a:ext cx="408638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0:-5</a:t>
          </a:r>
        </a:p>
      </xdr:txBody>
    </xdr:sp>
    <xdr:clientData/>
  </xdr:oneCellAnchor>
  <xdr:oneCellAnchor>
    <xdr:from>
      <xdr:col>7</xdr:col>
      <xdr:colOff>355474</xdr:colOff>
      <xdr:row>74</xdr:row>
      <xdr:rowOff>128173</xdr:rowOff>
    </xdr:from>
    <xdr:ext cx="40863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FB8921E7-E5F5-4575-B88F-D8933C928968}"/>
            </a:ext>
          </a:extLst>
        </xdr:cNvPr>
        <xdr:cNvSpPr txBox="1"/>
      </xdr:nvSpPr>
      <xdr:spPr>
        <a:xfrm>
          <a:off x="4714114" y="13676533"/>
          <a:ext cx="408638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0:-5</a:t>
          </a:r>
        </a:p>
      </xdr:txBody>
    </xdr:sp>
    <xdr:clientData/>
  </xdr:oneCellAnchor>
  <xdr:oneCellAnchor>
    <xdr:from>
      <xdr:col>8</xdr:col>
      <xdr:colOff>455944</xdr:colOff>
      <xdr:row>75</xdr:row>
      <xdr:rowOff>31083</xdr:rowOff>
    </xdr:from>
    <xdr:ext cx="55855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5FA4A205-44B6-4BA2-B163-02F960476661}"/>
            </a:ext>
          </a:extLst>
        </xdr:cNvPr>
        <xdr:cNvSpPr txBox="1"/>
      </xdr:nvSpPr>
      <xdr:spPr>
        <a:xfrm>
          <a:off x="5325124" y="13762323"/>
          <a:ext cx="55855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0:-5,-6</a:t>
          </a:r>
        </a:p>
      </xdr:txBody>
    </xdr:sp>
    <xdr:clientData/>
  </xdr:oneCellAnchor>
  <xdr:oneCellAnchor>
    <xdr:from>
      <xdr:col>10</xdr:col>
      <xdr:colOff>88149</xdr:colOff>
      <xdr:row>75</xdr:row>
      <xdr:rowOff>137658</xdr:rowOff>
    </xdr:from>
    <xdr:ext cx="55855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6DFFF701-5DFE-4E29-B26C-2CCE600295AF}"/>
            </a:ext>
          </a:extLst>
        </xdr:cNvPr>
        <xdr:cNvSpPr txBox="1"/>
      </xdr:nvSpPr>
      <xdr:spPr>
        <a:xfrm>
          <a:off x="6085089" y="13868898"/>
          <a:ext cx="55855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0:-6,-7</a:t>
          </a:r>
        </a:p>
      </xdr:txBody>
    </xdr:sp>
    <xdr:clientData/>
  </xdr:oneCellAnchor>
  <xdr:oneCellAnchor>
    <xdr:from>
      <xdr:col>11</xdr:col>
      <xdr:colOff>259491</xdr:colOff>
      <xdr:row>76</xdr:row>
      <xdr:rowOff>19484</xdr:rowOff>
    </xdr:from>
    <xdr:ext cx="55855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0D4A0EE-EFEE-4C32-9DC6-42FE1DF17D76}"/>
            </a:ext>
          </a:extLst>
        </xdr:cNvPr>
        <xdr:cNvSpPr txBox="1"/>
      </xdr:nvSpPr>
      <xdr:spPr>
        <a:xfrm>
          <a:off x="6820311" y="13933604"/>
          <a:ext cx="55855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0:-6,-7</a:t>
          </a:r>
        </a:p>
      </xdr:txBody>
    </xdr:sp>
    <xdr:clientData/>
  </xdr:oneCellAnchor>
  <xdr:oneCellAnchor>
    <xdr:from>
      <xdr:col>12</xdr:col>
      <xdr:colOff>412817</xdr:colOff>
      <xdr:row>76</xdr:row>
      <xdr:rowOff>174742</xdr:rowOff>
    </xdr:from>
    <xdr:ext cx="708464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C1D22A90-E775-4AB8-9369-508855A208A6}"/>
            </a:ext>
          </a:extLst>
        </xdr:cNvPr>
        <xdr:cNvSpPr txBox="1"/>
      </xdr:nvSpPr>
      <xdr:spPr>
        <a:xfrm>
          <a:off x="7537517" y="14088862"/>
          <a:ext cx="70846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0:-6,-7,-8</a:t>
          </a:r>
        </a:p>
      </xdr:txBody>
    </xdr:sp>
    <xdr:clientData/>
  </xdr:oneCellAnchor>
  <xdr:oneCellAnchor>
    <xdr:from>
      <xdr:col>14</xdr:col>
      <xdr:colOff>43168</xdr:colOff>
      <xdr:row>77</xdr:row>
      <xdr:rowOff>68592</xdr:rowOff>
    </xdr:from>
    <xdr:ext cx="708464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7B2DFC4D-329C-4121-A223-9757248E2705}"/>
            </a:ext>
          </a:extLst>
        </xdr:cNvPr>
        <xdr:cNvSpPr txBox="1"/>
      </xdr:nvSpPr>
      <xdr:spPr>
        <a:xfrm>
          <a:off x="8295628" y="14165592"/>
          <a:ext cx="70846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0:-7,-8,-9</a:t>
          </a:r>
        </a:p>
      </xdr:txBody>
    </xdr:sp>
    <xdr:clientData/>
  </xdr:oneCellAnchor>
  <xdr:oneCellAnchor>
    <xdr:from>
      <xdr:col>15</xdr:col>
      <xdr:colOff>267759</xdr:colOff>
      <xdr:row>77</xdr:row>
      <xdr:rowOff>164844</xdr:rowOff>
    </xdr:from>
    <xdr:ext cx="708464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7DAB785F-9A02-459E-BC8E-BE5C28D40A83}"/>
            </a:ext>
          </a:extLst>
        </xdr:cNvPr>
        <xdr:cNvSpPr txBox="1"/>
      </xdr:nvSpPr>
      <xdr:spPr>
        <a:xfrm>
          <a:off x="9084099" y="14261844"/>
          <a:ext cx="70846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0:-7,-8,-9</a:t>
          </a:r>
        </a:p>
      </xdr:txBody>
    </xdr:sp>
    <xdr:clientData/>
  </xdr:oneCellAnchor>
  <xdr:oneCellAnchor>
    <xdr:from>
      <xdr:col>16</xdr:col>
      <xdr:colOff>488337</xdr:colOff>
      <xdr:row>78</xdr:row>
      <xdr:rowOff>136769</xdr:rowOff>
    </xdr:from>
    <xdr:ext cx="929870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5855300-B070-4F40-8A0C-365A949DC26F}"/>
            </a:ext>
          </a:extLst>
        </xdr:cNvPr>
        <xdr:cNvSpPr txBox="1"/>
      </xdr:nvSpPr>
      <xdr:spPr>
        <a:xfrm>
          <a:off x="9868557" y="14416649"/>
          <a:ext cx="929870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0:-7,-8,-9,-10</a:t>
          </a:r>
        </a:p>
      </xdr:txBody>
    </xdr:sp>
    <xdr:clientData/>
  </xdr:oneCellAnchor>
  <xdr:oneCellAnchor>
    <xdr:from>
      <xdr:col>6</xdr:col>
      <xdr:colOff>10836</xdr:colOff>
      <xdr:row>79</xdr:row>
      <xdr:rowOff>52385</xdr:rowOff>
    </xdr:from>
    <xdr:ext cx="4801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4E8F97F4-DEA3-4172-BF33-7B7320F07702}"/>
            </a:ext>
          </a:extLst>
        </xdr:cNvPr>
        <xdr:cNvSpPr txBox="1"/>
      </xdr:nvSpPr>
      <xdr:spPr>
        <a:xfrm>
          <a:off x="4178976" y="14515145"/>
          <a:ext cx="48013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0:-13</a:t>
          </a:r>
        </a:p>
      </xdr:txBody>
    </xdr:sp>
    <xdr:clientData/>
  </xdr:oneCellAnchor>
  <xdr:oneCellAnchor>
    <xdr:from>
      <xdr:col>7</xdr:col>
      <xdr:colOff>355474</xdr:colOff>
      <xdr:row>80</xdr:row>
      <xdr:rowOff>18144</xdr:rowOff>
    </xdr:from>
    <xdr:ext cx="4801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1B6B2389-BA66-430A-B96F-CA811CAE3653}"/>
            </a:ext>
          </a:extLst>
        </xdr:cNvPr>
        <xdr:cNvSpPr txBox="1"/>
      </xdr:nvSpPr>
      <xdr:spPr>
        <a:xfrm>
          <a:off x="4714114" y="14663784"/>
          <a:ext cx="48013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0:-14</a:t>
          </a:r>
        </a:p>
      </xdr:txBody>
    </xdr:sp>
    <xdr:clientData/>
  </xdr:oneCellAnchor>
  <xdr:oneCellAnchor>
    <xdr:from>
      <xdr:col>8</xdr:col>
      <xdr:colOff>455944</xdr:colOff>
      <xdr:row>81</xdr:row>
      <xdr:rowOff>67178</xdr:rowOff>
    </xdr:from>
    <xdr:ext cx="701539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456C9C1A-D208-4EFC-B2C1-D78305404986}"/>
            </a:ext>
          </a:extLst>
        </xdr:cNvPr>
        <xdr:cNvSpPr txBox="1"/>
      </xdr:nvSpPr>
      <xdr:spPr>
        <a:xfrm>
          <a:off x="5325124" y="14895698"/>
          <a:ext cx="701539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0:-15,-16</a:t>
          </a:r>
        </a:p>
      </xdr:txBody>
    </xdr:sp>
    <xdr:clientData/>
  </xdr:oneCellAnchor>
  <xdr:oneCellAnchor>
    <xdr:from>
      <xdr:col>10</xdr:col>
      <xdr:colOff>88149</xdr:colOff>
      <xdr:row>82</xdr:row>
      <xdr:rowOff>125627</xdr:rowOff>
    </xdr:from>
    <xdr:ext cx="701539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ADB43F26-B4D5-4D2F-8E9B-24CC27C535A0}"/>
            </a:ext>
          </a:extLst>
        </xdr:cNvPr>
        <xdr:cNvSpPr txBox="1"/>
      </xdr:nvSpPr>
      <xdr:spPr>
        <a:xfrm>
          <a:off x="6085089" y="15137027"/>
          <a:ext cx="701539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0:-17,-18</a:t>
          </a:r>
        </a:p>
      </xdr:txBody>
    </xdr:sp>
    <xdr:clientData/>
  </xdr:oneCellAnchor>
  <xdr:oneCellAnchor>
    <xdr:from>
      <xdr:col>11</xdr:col>
      <xdr:colOff>259491</xdr:colOff>
      <xdr:row>84</xdr:row>
      <xdr:rowOff>23494</xdr:rowOff>
    </xdr:from>
    <xdr:ext cx="701539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1417BA94-C6A9-4AC8-8C8E-440973782DAE}"/>
            </a:ext>
          </a:extLst>
        </xdr:cNvPr>
        <xdr:cNvSpPr txBox="1"/>
      </xdr:nvSpPr>
      <xdr:spPr>
        <a:xfrm>
          <a:off x="6820311" y="15400654"/>
          <a:ext cx="701539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0:-18,-19</a:t>
          </a:r>
        </a:p>
      </xdr:txBody>
    </xdr:sp>
    <xdr:clientData/>
  </xdr:oneCellAnchor>
  <xdr:oneCellAnchor>
    <xdr:from>
      <xdr:col>12</xdr:col>
      <xdr:colOff>412817</xdr:colOff>
      <xdr:row>85</xdr:row>
      <xdr:rowOff>126615</xdr:rowOff>
    </xdr:from>
    <xdr:ext cx="922945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3CE4519C-DBFD-43CC-96FD-DD6A6CF71E67}"/>
            </a:ext>
          </a:extLst>
        </xdr:cNvPr>
        <xdr:cNvSpPr txBox="1"/>
      </xdr:nvSpPr>
      <xdr:spPr>
        <a:xfrm>
          <a:off x="7537517" y="15686655"/>
          <a:ext cx="92294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0:-19,-20,-21</a:t>
          </a:r>
        </a:p>
      </xdr:txBody>
    </xdr:sp>
    <xdr:clientData/>
  </xdr:oneCellAnchor>
  <xdr:oneCellAnchor>
    <xdr:from>
      <xdr:col>14</xdr:col>
      <xdr:colOff>43168</xdr:colOff>
      <xdr:row>87</xdr:row>
      <xdr:rowOff>164844</xdr:rowOff>
    </xdr:from>
    <xdr:ext cx="922945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1B92084-DB90-4FD9-9A26-153129995C5F}"/>
            </a:ext>
          </a:extLst>
        </xdr:cNvPr>
        <xdr:cNvSpPr txBox="1"/>
      </xdr:nvSpPr>
      <xdr:spPr>
        <a:xfrm>
          <a:off x="8295628" y="16090644"/>
          <a:ext cx="92294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0:-21,-22,-23</a:t>
          </a:r>
        </a:p>
      </xdr:txBody>
    </xdr:sp>
    <xdr:clientData/>
  </xdr:oneCellAnchor>
  <xdr:oneCellAnchor>
    <xdr:from>
      <xdr:col>15</xdr:col>
      <xdr:colOff>267759</xdr:colOff>
      <xdr:row>89</xdr:row>
      <xdr:rowOff>148801</xdr:rowOff>
    </xdr:from>
    <xdr:ext cx="922945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3A84E11-93C3-4935-B7D3-7DD2026F9231}"/>
            </a:ext>
          </a:extLst>
        </xdr:cNvPr>
        <xdr:cNvSpPr txBox="1"/>
      </xdr:nvSpPr>
      <xdr:spPr>
        <a:xfrm>
          <a:off x="9084099" y="16440361"/>
          <a:ext cx="92294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0:-22,-23,-24</a:t>
          </a:r>
        </a:p>
      </xdr:txBody>
    </xdr:sp>
    <xdr:clientData/>
  </xdr:oneCellAnchor>
  <xdr:oneCellAnchor>
    <xdr:from>
      <xdr:col>16</xdr:col>
      <xdr:colOff>488337</xdr:colOff>
      <xdr:row>92</xdr:row>
      <xdr:rowOff>46795</xdr:rowOff>
    </xdr:from>
    <xdr:ext cx="1144352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833F3AD8-6B48-472F-AD4E-6E30C357DC90}"/>
            </a:ext>
          </a:extLst>
        </xdr:cNvPr>
        <xdr:cNvSpPr txBox="1"/>
      </xdr:nvSpPr>
      <xdr:spPr>
        <a:xfrm>
          <a:off x="9868557" y="16886995"/>
          <a:ext cx="1144352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0:-23,-24,-25,-26</a:t>
          </a:r>
        </a:p>
      </xdr:txBody>
    </xdr:sp>
    <xdr:clientData/>
  </xdr:oneCellAnchor>
  <xdr:twoCellAnchor editAs="oneCell">
    <xdr:from>
      <xdr:col>3</xdr:col>
      <xdr:colOff>321470</xdr:colOff>
      <xdr:row>35</xdr:row>
      <xdr:rowOff>179109</xdr:rowOff>
    </xdr:from>
    <xdr:to>
      <xdr:col>5</xdr:col>
      <xdr:colOff>85344</xdr:colOff>
      <xdr:row>63</xdr:row>
      <xdr:rowOff>175600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43F3FAFA-96CF-4DB3-8557-8C62A8E09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68430" y="6595149"/>
          <a:ext cx="746854" cy="5117131"/>
        </a:xfrm>
        <a:prstGeom prst="rect">
          <a:avLst/>
        </a:prstGeom>
      </xdr:spPr>
    </xdr:pic>
    <xdr:clientData/>
  </xdr:twoCellAnchor>
  <xdr:twoCellAnchor editAs="oneCell">
    <xdr:from>
      <xdr:col>3</xdr:col>
      <xdr:colOff>327151</xdr:colOff>
      <xdr:row>70</xdr:row>
      <xdr:rowOff>35718</xdr:rowOff>
    </xdr:from>
    <xdr:to>
      <xdr:col>5</xdr:col>
      <xdr:colOff>96236</xdr:colOff>
      <xdr:row>98</xdr:row>
      <xdr:rowOff>23813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53909921-D119-4F08-B0A1-9D1034A17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74111" y="12852558"/>
          <a:ext cx="752065" cy="5108735"/>
        </a:xfrm>
        <a:prstGeom prst="rect">
          <a:avLst/>
        </a:prstGeom>
      </xdr:spPr>
    </xdr:pic>
    <xdr:clientData/>
  </xdr:twoCellAnchor>
  <xdr:twoCellAnchor>
    <xdr:from>
      <xdr:col>17</xdr:col>
      <xdr:colOff>210725</xdr:colOff>
      <xdr:row>48</xdr:row>
      <xdr:rowOff>134257</xdr:rowOff>
    </xdr:from>
    <xdr:to>
      <xdr:col>18</xdr:col>
      <xdr:colOff>422760</xdr:colOff>
      <xdr:row>57</xdr:row>
      <xdr:rowOff>166914</xdr:rowOff>
    </xdr:to>
    <xdr:sp macro="" textlink="">
      <xdr:nvSpPr>
        <xdr:cNvPr id="56" name="Left Brace 55">
          <a:extLst>
            <a:ext uri="{FF2B5EF4-FFF2-40B4-BE49-F238E27FC236}">
              <a16:creationId xmlns:a16="http://schemas.microsoft.com/office/drawing/2014/main" id="{6EDAE029-F19C-48EE-8C7D-9E797AA0458E}"/>
            </a:ext>
          </a:extLst>
        </xdr:cNvPr>
        <xdr:cNvSpPr/>
      </xdr:nvSpPr>
      <xdr:spPr>
        <a:xfrm flipH="1">
          <a:off x="10154825" y="8927737"/>
          <a:ext cx="821635" cy="1678577"/>
        </a:xfrm>
        <a:prstGeom prst="leftBrac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18</xdr:col>
      <xdr:colOff>544857</xdr:colOff>
      <xdr:row>52</xdr:row>
      <xdr:rowOff>115055</xdr:rowOff>
    </xdr:from>
    <xdr:ext cx="256160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54D194DA-52E7-415C-9BEC-4079BB1E9D9F}"/>
            </a:ext>
          </a:extLst>
        </xdr:cNvPr>
        <xdr:cNvSpPr txBox="1"/>
      </xdr:nvSpPr>
      <xdr:spPr>
        <a:xfrm>
          <a:off x="11098557" y="9640055"/>
          <a:ext cx="256160" cy="264560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FF00"/>
              </a:solidFill>
            </a:rPr>
            <a:t>1</a:t>
          </a:r>
        </a:p>
      </xdr:txBody>
    </xdr:sp>
    <xdr:clientData/>
  </xdr:oneCellAnchor>
  <xdr:oneCellAnchor>
    <xdr:from>
      <xdr:col>18</xdr:col>
      <xdr:colOff>544857</xdr:colOff>
      <xdr:row>40</xdr:row>
      <xdr:rowOff>64255</xdr:rowOff>
    </xdr:from>
    <xdr:ext cx="256160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96CF852-9A91-4577-B363-8316DFE648B4}"/>
            </a:ext>
          </a:extLst>
        </xdr:cNvPr>
        <xdr:cNvSpPr txBox="1"/>
      </xdr:nvSpPr>
      <xdr:spPr>
        <a:xfrm>
          <a:off x="11098557" y="7394695"/>
          <a:ext cx="256160" cy="264560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FF00"/>
              </a:solidFill>
            </a:rPr>
            <a:t>2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48473</xdr:colOff>
      <xdr:row>17</xdr:row>
      <xdr:rowOff>50706</xdr:rowOff>
    </xdr:from>
    <xdr:to>
      <xdr:col>1</xdr:col>
      <xdr:colOff>478471</xdr:colOff>
      <xdr:row>18</xdr:row>
      <xdr:rowOff>138985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3C32-ABEA-199D-0D47-332212ADB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73" y="3217976"/>
          <a:ext cx="1483546" cy="273809"/>
        </a:xfrm>
        <a:prstGeom prst="rect">
          <a:avLst/>
        </a:prstGeom>
        <a:ln w="38100">
          <a:solidFill>
            <a:schemeClr val="accent1"/>
          </a:solidFill>
        </a:ln>
      </xdr:spPr>
    </xdr:pic>
    <xdr:clientData/>
  </xdr:twoCellAnchor>
  <xdr:twoCellAnchor>
    <xdr:from>
      <xdr:col>5</xdr:col>
      <xdr:colOff>3312</xdr:colOff>
      <xdr:row>32</xdr:row>
      <xdr:rowOff>112752</xdr:rowOff>
    </xdr:from>
    <xdr:to>
      <xdr:col>17</xdr:col>
      <xdr:colOff>490331</xdr:colOff>
      <xdr:row>64</xdr:row>
      <xdr:rowOff>166756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ABF735-A020-9241-5B0C-C8F35D1C4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48473</xdr:colOff>
      <xdr:row>17</xdr:row>
      <xdr:rowOff>50706</xdr:rowOff>
    </xdr:from>
    <xdr:to>
      <xdr:col>1</xdr:col>
      <xdr:colOff>478471</xdr:colOff>
      <xdr:row>18</xdr:row>
      <xdr:rowOff>138985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45743C-62A1-46AA-854F-2830BE438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73" y="3174906"/>
          <a:ext cx="1473938" cy="271159"/>
        </a:xfrm>
        <a:prstGeom prst="rect">
          <a:avLst/>
        </a:prstGeom>
        <a:ln w="38100">
          <a:solidFill>
            <a:schemeClr val="accent1"/>
          </a:solidFill>
        </a:ln>
      </xdr:spPr>
    </xdr:pic>
    <xdr:clientData/>
  </xdr:twoCellAnchor>
  <xdr:twoCellAnchor>
    <xdr:from>
      <xdr:col>25</xdr:col>
      <xdr:colOff>14682</xdr:colOff>
      <xdr:row>2</xdr:row>
      <xdr:rowOff>149387</xdr:rowOff>
    </xdr:from>
    <xdr:to>
      <xdr:col>72</xdr:col>
      <xdr:colOff>377189</xdr:colOff>
      <xdr:row>168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B11CD8-C42D-49AB-AB49-9E2A15F18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3312</xdr:colOff>
      <xdr:row>34</xdr:row>
      <xdr:rowOff>18883</xdr:rowOff>
    </xdr:from>
    <xdr:to>
      <xdr:col>17</xdr:col>
      <xdr:colOff>490331</xdr:colOff>
      <xdr:row>66</xdr:row>
      <xdr:rowOff>72887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400FF8-2F28-41CC-93A3-262E8F71E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487881</xdr:colOff>
      <xdr:row>44</xdr:row>
      <xdr:rowOff>171204</xdr:rowOff>
    </xdr:from>
    <xdr:ext cx="2237600" cy="45563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BFFC9E5-0C7C-411E-A602-258A18FC1B7D}"/>
            </a:ext>
          </a:extLst>
        </xdr:cNvPr>
        <xdr:cNvSpPr txBox="1"/>
      </xdr:nvSpPr>
      <xdr:spPr>
        <a:xfrm>
          <a:off x="487881" y="8233164"/>
          <a:ext cx="2237600" cy="455638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pr_init</a:t>
          </a:r>
          <a:r>
            <a:rPr lang="en-US" sz="1100" baseline="0"/>
            <a:t> = </a:t>
          </a:r>
          <a:r>
            <a:rPr lang="en-US" sz="1100"/>
            <a:t>S00.1000</a:t>
          </a:r>
          <a:r>
            <a:rPr lang="en-US" sz="1100" baseline="0"/>
            <a:t> = S001000 = +16</a:t>
          </a:r>
        </a:p>
        <a:p>
          <a:r>
            <a:rPr lang="zh-CN" altLang="en-US" sz="1100" baseline="0"/>
            <a:t>可以確定第一筆的</a:t>
          </a:r>
          <a:r>
            <a:rPr lang="en-US" altLang="zh-CN" sz="1100" baseline="0"/>
            <a:t>rq</a:t>
          </a:r>
          <a:r>
            <a:rPr lang="zh-CN" altLang="en-US" sz="1100" baseline="0"/>
            <a:t>永遠</a:t>
          </a:r>
          <a:r>
            <a:rPr lang="en-US" altLang="zh-CN" sz="1100" baseline="0"/>
            <a:t>&gt;0</a:t>
          </a:r>
          <a:endParaRPr lang="en-US" sz="1100"/>
        </a:p>
      </xdr:txBody>
    </xdr:sp>
    <xdr:clientData/>
  </xdr:oneCellAnchor>
  <xdr:twoCellAnchor>
    <xdr:from>
      <xdr:col>6</xdr:col>
      <xdr:colOff>4763</xdr:colOff>
      <xdr:row>53</xdr:row>
      <xdr:rowOff>147638</xdr:rowOff>
    </xdr:from>
    <xdr:to>
      <xdr:col>17</xdr:col>
      <xdr:colOff>152400</xdr:colOff>
      <xdr:row>53</xdr:row>
      <xdr:rowOff>147638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EB09682-9711-4FD6-827A-B3A74ED141A9}"/>
            </a:ext>
          </a:extLst>
        </xdr:cNvPr>
        <xdr:cNvCxnSpPr/>
      </xdr:nvCxnSpPr>
      <xdr:spPr>
        <a:xfrm>
          <a:off x="4172903" y="9855518"/>
          <a:ext cx="5923597" cy="0"/>
        </a:xfrm>
        <a:prstGeom prst="line">
          <a:avLst/>
        </a:prstGeom>
        <a:ln w="28575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347663</xdr:colOff>
      <xdr:row>54</xdr:row>
      <xdr:rowOff>19050</xdr:rowOff>
    </xdr:from>
    <xdr:to>
      <xdr:col>5</xdr:col>
      <xdr:colOff>771524</xdr:colOff>
      <xdr:row>54</xdr:row>
      <xdr:rowOff>19050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1776556D-E983-4402-9252-FBA739FA7B85}"/>
            </a:ext>
          </a:extLst>
        </xdr:cNvPr>
        <xdr:cNvCxnSpPr/>
      </xdr:nvCxnSpPr>
      <xdr:spPr>
        <a:xfrm>
          <a:off x="3677603" y="9909810"/>
          <a:ext cx="423861" cy="0"/>
        </a:xfrm>
        <a:prstGeom prst="line">
          <a:avLst/>
        </a:prstGeom>
        <a:ln w="28575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235383</xdr:colOff>
      <xdr:row>33</xdr:row>
      <xdr:rowOff>146270</xdr:rowOff>
    </xdr:from>
    <xdr:to>
      <xdr:col>18</xdr:col>
      <xdr:colOff>447418</xdr:colOff>
      <xdr:row>48</xdr:row>
      <xdr:rowOff>32084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E045F5D0-453B-4C3D-8A3F-B07864931165}"/>
            </a:ext>
          </a:extLst>
        </xdr:cNvPr>
        <xdr:cNvSpPr/>
      </xdr:nvSpPr>
      <xdr:spPr>
        <a:xfrm flipH="1">
          <a:off x="10359097" y="6264041"/>
          <a:ext cx="821635" cy="2661672"/>
        </a:xfrm>
        <a:prstGeom prst="leftBrac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210726</xdr:colOff>
      <xdr:row>58</xdr:row>
      <xdr:rowOff>72571</xdr:rowOff>
    </xdr:from>
    <xdr:to>
      <xdr:col>18</xdr:col>
      <xdr:colOff>422761</xdr:colOff>
      <xdr:row>63</xdr:row>
      <xdr:rowOff>65314</xdr:rowOff>
    </xdr:to>
    <xdr:sp macro="" textlink="">
      <xdr:nvSpPr>
        <xdr:cNvPr id="16" name="Left Brace 15">
          <a:extLst>
            <a:ext uri="{FF2B5EF4-FFF2-40B4-BE49-F238E27FC236}">
              <a16:creationId xmlns:a16="http://schemas.microsoft.com/office/drawing/2014/main" id="{3DF157C6-571A-4732-9397-D584AD16CA7E}"/>
            </a:ext>
          </a:extLst>
        </xdr:cNvPr>
        <xdr:cNvSpPr/>
      </xdr:nvSpPr>
      <xdr:spPr>
        <a:xfrm flipH="1">
          <a:off x="10334440" y="10816771"/>
          <a:ext cx="821635" cy="918029"/>
        </a:xfrm>
        <a:prstGeom prst="leftBrac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18</xdr:col>
      <xdr:colOff>544857</xdr:colOff>
      <xdr:row>60</xdr:row>
      <xdr:rowOff>27969</xdr:rowOff>
    </xdr:from>
    <xdr:ext cx="256160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0A517FF-74D3-4632-BEC0-86DDBAB79655}"/>
            </a:ext>
          </a:extLst>
        </xdr:cNvPr>
        <xdr:cNvSpPr txBox="1"/>
      </xdr:nvSpPr>
      <xdr:spPr>
        <a:xfrm>
          <a:off x="11278171" y="11142283"/>
          <a:ext cx="256160" cy="264560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FF00"/>
              </a:solidFill>
            </a:rPr>
            <a:t>0</a:t>
          </a:r>
        </a:p>
      </xdr:txBody>
    </xdr:sp>
    <xdr:clientData/>
  </xdr:oneCellAnchor>
  <xdr:twoCellAnchor>
    <xdr:from>
      <xdr:col>1</xdr:col>
      <xdr:colOff>541020</xdr:colOff>
      <xdr:row>48</xdr:row>
      <xdr:rowOff>15240</xdr:rowOff>
    </xdr:from>
    <xdr:to>
      <xdr:col>5</xdr:col>
      <xdr:colOff>640080</xdr:colOff>
      <xdr:row>53</xdr:row>
      <xdr:rowOff>99060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73EB974-60B2-41BB-983D-0CEAC0B9ADA4}"/>
            </a:ext>
          </a:extLst>
        </xdr:cNvPr>
        <xdr:cNvCxnSpPr/>
      </xdr:nvCxnSpPr>
      <xdr:spPr>
        <a:xfrm>
          <a:off x="1584960" y="8808720"/>
          <a:ext cx="2385060" cy="998220"/>
        </a:xfrm>
        <a:prstGeom prst="straightConnector1">
          <a:avLst/>
        </a:prstGeom>
        <a:ln w="28575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665356</xdr:colOff>
      <xdr:row>65</xdr:row>
      <xdr:rowOff>140117</xdr:rowOff>
    </xdr:from>
    <xdr:to>
      <xdr:col>17</xdr:col>
      <xdr:colOff>351328</xdr:colOff>
      <xdr:row>67</xdr:row>
      <xdr:rowOff>21872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117F88D-0CF2-41F0-8884-E14D84524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95296" y="12042557"/>
          <a:ext cx="6331663" cy="247515"/>
        </a:xfrm>
        <a:prstGeom prst="rect">
          <a:avLst/>
        </a:prstGeom>
      </xdr:spPr>
    </xdr:pic>
    <xdr:clientData/>
  </xdr:twoCellAnchor>
  <xdr:oneCellAnchor>
    <xdr:from>
      <xdr:col>4</xdr:col>
      <xdr:colOff>34690</xdr:colOff>
      <xdr:row>34</xdr:row>
      <xdr:rowOff>151151</xdr:rowOff>
    </xdr:from>
    <xdr:ext cx="307969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7AE8033-2744-4A5B-AF1C-899B1E5592B5}"/>
            </a:ext>
          </a:extLst>
        </xdr:cNvPr>
        <xdr:cNvSpPr txBox="1"/>
      </xdr:nvSpPr>
      <xdr:spPr>
        <a:xfrm>
          <a:off x="2983630" y="6384311"/>
          <a:ext cx="307969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pr</a:t>
          </a:r>
        </a:p>
      </xdr:txBody>
    </xdr:sp>
    <xdr:clientData/>
  </xdr:oneCellAnchor>
  <xdr:oneCellAnchor>
    <xdr:from>
      <xdr:col>5</xdr:col>
      <xdr:colOff>287352</xdr:colOff>
      <xdr:row>34</xdr:row>
      <xdr:rowOff>151151</xdr:rowOff>
    </xdr:from>
    <xdr:ext cx="521233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6FB56DE-5C49-4CB9-8B4E-378F3B2DE4A0}"/>
            </a:ext>
          </a:extLst>
        </xdr:cNvPr>
        <xdr:cNvSpPr txBox="1"/>
      </xdr:nvSpPr>
      <xdr:spPr>
        <a:xfrm>
          <a:off x="3617292" y="6384311"/>
          <a:ext cx="521233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16*pr</a:t>
          </a:r>
        </a:p>
      </xdr:txBody>
    </xdr:sp>
    <xdr:clientData/>
  </xdr:oneCellAnchor>
  <xdr:oneCellAnchor>
    <xdr:from>
      <xdr:col>17</xdr:col>
      <xdr:colOff>381667</xdr:colOff>
      <xdr:row>65</xdr:row>
      <xdr:rowOff>129907</xdr:rowOff>
    </xdr:from>
    <xdr:ext cx="248530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223D1BE-8398-4BA8-94DC-393800BD7C6B}"/>
            </a:ext>
          </a:extLst>
        </xdr:cNvPr>
        <xdr:cNvSpPr txBox="1"/>
      </xdr:nvSpPr>
      <xdr:spPr>
        <a:xfrm>
          <a:off x="10483052" y="12204676"/>
          <a:ext cx="24853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y</a:t>
          </a:r>
        </a:p>
      </xdr:txBody>
    </xdr:sp>
    <xdr:clientData/>
  </xdr:oneCellAnchor>
  <xdr:oneCellAnchor>
    <xdr:from>
      <xdr:col>17</xdr:col>
      <xdr:colOff>300236</xdr:colOff>
      <xdr:row>63</xdr:row>
      <xdr:rowOff>74630</xdr:rowOff>
    </xdr:from>
    <xdr:ext cx="461793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9FA4AFF-A915-4F55-9DD9-9E7893A5A99A}"/>
            </a:ext>
          </a:extLst>
        </xdr:cNvPr>
        <xdr:cNvSpPr txBox="1"/>
      </xdr:nvSpPr>
      <xdr:spPr>
        <a:xfrm>
          <a:off x="10401621" y="11778168"/>
          <a:ext cx="461793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16*y</a:t>
          </a:r>
        </a:p>
      </xdr:txBody>
    </xdr:sp>
    <xdr:clientData/>
  </xdr:oneCellAnchor>
  <xdr:twoCellAnchor>
    <xdr:from>
      <xdr:col>5</xdr:col>
      <xdr:colOff>0</xdr:colOff>
      <xdr:row>67</xdr:row>
      <xdr:rowOff>66261</xdr:rowOff>
    </xdr:from>
    <xdr:to>
      <xdr:col>17</xdr:col>
      <xdr:colOff>487019</xdr:colOff>
      <xdr:row>99</xdr:row>
      <xdr:rowOff>120266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1B1A727-47D3-46F6-9D67-6E8CE90F5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6</xdr:col>
      <xdr:colOff>10836</xdr:colOff>
      <xdr:row>59</xdr:row>
      <xdr:rowOff>8883</xdr:rowOff>
    </xdr:from>
    <xdr:ext cx="36542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6454A3C-3821-4F68-8C25-A7092EF3285F}"/>
            </a:ext>
          </a:extLst>
        </xdr:cNvPr>
        <xdr:cNvSpPr txBox="1"/>
      </xdr:nvSpPr>
      <xdr:spPr>
        <a:xfrm>
          <a:off x="4181907" y="10815215"/>
          <a:ext cx="36542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0:3</a:t>
          </a:r>
        </a:p>
      </xdr:txBody>
    </xdr:sp>
    <xdr:clientData/>
  </xdr:oneCellAnchor>
  <xdr:oneCellAnchor>
    <xdr:from>
      <xdr:col>7</xdr:col>
      <xdr:colOff>491832</xdr:colOff>
      <xdr:row>58</xdr:row>
      <xdr:rowOff>101022</xdr:rowOff>
    </xdr:from>
    <xdr:ext cx="36542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85CEF6B8-F124-BB2C-CFF6-64E4DC2D695C}"/>
            </a:ext>
          </a:extLst>
        </xdr:cNvPr>
        <xdr:cNvSpPr txBox="1"/>
      </xdr:nvSpPr>
      <xdr:spPr>
        <a:xfrm>
          <a:off x="4855676" y="10679812"/>
          <a:ext cx="36542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0:4</a:t>
          </a:r>
        </a:p>
      </xdr:txBody>
    </xdr:sp>
    <xdr:clientData/>
  </xdr:oneCellAnchor>
  <xdr:oneCellAnchor>
    <xdr:from>
      <xdr:col>9</xdr:col>
      <xdr:colOff>58902</xdr:colOff>
      <xdr:row>58</xdr:row>
      <xdr:rowOff>48521</xdr:rowOff>
    </xdr:from>
    <xdr:ext cx="472117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39E711A-23A1-ECFD-91D4-29ED1C6473F8}"/>
            </a:ext>
          </a:extLst>
        </xdr:cNvPr>
        <xdr:cNvSpPr txBox="1"/>
      </xdr:nvSpPr>
      <xdr:spPr>
        <a:xfrm>
          <a:off x="5496065" y="10671973"/>
          <a:ext cx="472117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0:4,5</a:t>
          </a:r>
        </a:p>
      </xdr:txBody>
    </xdr:sp>
    <xdr:clientData/>
  </xdr:oneCellAnchor>
  <xdr:oneCellAnchor>
    <xdr:from>
      <xdr:col>10</xdr:col>
      <xdr:colOff>288675</xdr:colOff>
      <xdr:row>57</xdr:row>
      <xdr:rowOff>170441</xdr:rowOff>
    </xdr:from>
    <xdr:ext cx="472117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BA3CA52-409F-B4A4-329A-481B440A1CE1}"/>
            </a:ext>
          </a:extLst>
        </xdr:cNvPr>
        <xdr:cNvSpPr txBox="1"/>
      </xdr:nvSpPr>
      <xdr:spPr>
        <a:xfrm>
          <a:off x="6290890" y="10611013"/>
          <a:ext cx="472117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0:4,5</a:t>
          </a:r>
        </a:p>
      </xdr:txBody>
    </xdr:sp>
    <xdr:clientData/>
  </xdr:oneCellAnchor>
  <xdr:oneCellAnchor>
    <xdr:from>
      <xdr:col>11</xdr:col>
      <xdr:colOff>391838</xdr:colOff>
      <xdr:row>57</xdr:row>
      <xdr:rowOff>93069</xdr:rowOff>
    </xdr:from>
    <xdr:ext cx="472117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A4336F9D-368E-7A7D-A437-2EAAD1A980EC}"/>
            </a:ext>
          </a:extLst>
        </xdr:cNvPr>
        <xdr:cNvSpPr txBox="1"/>
      </xdr:nvSpPr>
      <xdr:spPr>
        <a:xfrm>
          <a:off x="6959906" y="10489723"/>
          <a:ext cx="472117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0:5,6</a:t>
          </a:r>
        </a:p>
      </xdr:txBody>
    </xdr:sp>
    <xdr:clientData/>
  </xdr:oneCellAnchor>
  <xdr:oneCellAnchor>
    <xdr:from>
      <xdr:col>13</xdr:col>
      <xdr:colOff>51869</xdr:colOff>
      <xdr:row>56</xdr:row>
      <xdr:rowOff>163407</xdr:rowOff>
    </xdr:from>
    <xdr:ext cx="578813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A9E20766-5253-CDB0-B3B0-679EEF113C99}"/>
            </a:ext>
          </a:extLst>
        </xdr:cNvPr>
        <xdr:cNvSpPr txBox="1"/>
      </xdr:nvSpPr>
      <xdr:spPr>
        <a:xfrm>
          <a:off x="7749241" y="10421099"/>
          <a:ext cx="578813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0:5,6,7</a:t>
          </a:r>
        </a:p>
      </xdr:txBody>
    </xdr:sp>
    <xdr:clientData/>
  </xdr:oneCellAnchor>
  <xdr:oneCellAnchor>
    <xdr:from>
      <xdr:col>14</xdr:col>
      <xdr:colOff>299842</xdr:colOff>
      <xdr:row>56</xdr:row>
      <xdr:rowOff>132410</xdr:rowOff>
    </xdr:from>
    <xdr:ext cx="578813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382F249E-3272-314E-AB85-2E443406C8EB}"/>
            </a:ext>
          </a:extLst>
        </xdr:cNvPr>
        <xdr:cNvSpPr txBox="1"/>
      </xdr:nvSpPr>
      <xdr:spPr>
        <a:xfrm>
          <a:off x="8550106" y="10418118"/>
          <a:ext cx="578813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0:5,6,7</a:t>
          </a:r>
        </a:p>
      </xdr:txBody>
    </xdr:sp>
    <xdr:clientData/>
  </xdr:oneCellAnchor>
  <xdr:oneCellAnchor>
    <xdr:from>
      <xdr:col>15</xdr:col>
      <xdr:colOff>501320</xdr:colOff>
      <xdr:row>56</xdr:row>
      <xdr:rowOff>34254</xdr:rowOff>
    </xdr:from>
    <xdr:ext cx="578813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7700267-F5B6-BCA6-4291-7F24E4177A81}"/>
            </a:ext>
          </a:extLst>
        </xdr:cNvPr>
        <xdr:cNvSpPr txBox="1"/>
      </xdr:nvSpPr>
      <xdr:spPr>
        <a:xfrm>
          <a:off x="9329369" y="10248771"/>
          <a:ext cx="578813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0:6,7,8</a:t>
          </a:r>
        </a:p>
      </xdr:txBody>
    </xdr:sp>
    <xdr:clientData/>
  </xdr:oneCellAnchor>
  <xdr:oneCellAnchor>
    <xdr:from>
      <xdr:col>17</xdr:col>
      <xdr:colOff>209435</xdr:colOff>
      <xdr:row>55</xdr:row>
      <xdr:rowOff>158240</xdr:rowOff>
    </xdr:from>
    <xdr:ext cx="685509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C26660AB-6F0F-DA6E-B8EE-A79695F2DBF4}"/>
            </a:ext>
          </a:extLst>
        </xdr:cNvPr>
        <xdr:cNvSpPr txBox="1"/>
      </xdr:nvSpPr>
      <xdr:spPr>
        <a:xfrm>
          <a:off x="10149015" y="10260552"/>
          <a:ext cx="685509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0:6,7,8,9</a:t>
          </a:r>
        </a:p>
      </xdr:txBody>
    </xdr:sp>
    <xdr:clientData/>
  </xdr:oneCellAnchor>
  <xdr:oneCellAnchor>
    <xdr:from>
      <xdr:col>5</xdr:col>
      <xdr:colOff>802018</xdr:colOff>
      <xdr:row>53</xdr:row>
      <xdr:rowOff>112645</xdr:rowOff>
    </xdr:from>
    <xdr:ext cx="436914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6236769-BCC9-C483-00D0-ED7F6E97DAC2}"/>
            </a:ext>
          </a:extLst>
        </xdr:cNvPr>
        <xdr:cNvSpPr txBox="1"/>
      </xdr:nvSpPr>
      <xdr:spPr>
        <a:xfrm>
          <a:off x="4135363" y="9752756"/>
          <a:ext cx="43691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1:11</a:t>
          </a:r>
        </a:p>
      </xdr:txBody>
    </xdr:sp>
    <xdr:clientData/>
  </xdr:oneCellAnchor>
  <xdr:oneCellAnchor>
    <xdr:from>
      <xdr:col>7</xdr:col>
      <xdr:colOff>351303</xdr:colOff>
      <xdr:row>52</xdr:row>
      <xdr:rowOff>34823</xdr:rowOff>
    </xdr:from>
    <xdr:ext cx="43691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9C7E010-29ED-0A0B-0D1E-052D10A9F6C7}"/>
            </a:ext>
          </a:extLst>
        </xdr:cNvPr>
        <xdr:cNvSpPr txBox="1"/>
      </xdr:nvSpPr>
      <xdr:spPr>
        <a:xfrm>
          <a:off x="4710745" y="9640034"/>
          <a:ext cx="43691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1:13</a:t>
          </a:r>
        </a:p>
      </xdr:txBody>
    </xdr:sp>
    <xdr:clientData/>
  </xdr:oneCellAnchor>
  <xdr:oneCellAnchor>
    <xdr:from>
      <xdr:col>8</xdr:col>
      <xdr:colOff>539371</xdr:colOff>
      <xdr:row>51</xdr:row>
      <xdr:rowOff>154798</xdr:rowOff>
    </xdr:from>
    <xdr:ext cx="615105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46851260-EA00-7B3F-192F-C4B3C91A6F9D}"/>
            </a:ext>
          </a:extLst>
        </xdr:cNvPr>
        <xdr:cNvSpPr txBox="1"/>
      </xdr:nvSpPr>
      <xdr:spPr>
        <a:xfrm>
          <a:off x="5412928" y="9431743"/>
          <a:ext cx="61510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1:14,15</a:t>
          </a:r>
        </a:p>
      </xdr:txBody>
    </xdr:sp>
    <xdr:clientData/>
  </xdr:oneCellAnchor>
  <xdr:oneCellAnchor>
    <xdr:from>
      <xdr:col>10</xdr:col>
      <xdr:colOff>101626</xdr:colOff>
      <xdr:row>50</xdr:row>
      <xdr:rowOff>112645</xdr:rowOff>
    </xdr:from>
    <xdr:ext cx="615105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70622A95-B232-E2FB-CAE6-E8DC2B07E00F}"/>
            </a:ext>
          </a:extLst>
        </xdr:cNvPr>
        <xdr:cNvSpPr txBox="1"/>
      </xdr:nvSpPr>
      <xdr:spPr>
        <a:xfrm>
          <a:off x="6103592" y="9208007"/>
          <a:ext cx="61510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1:15,16</a:t>
          </a:r>
        </a:p>
      </xdr:txBody>
    </xdr:sp>
    <xdr:clientData/>
  </xdr:oneCellAnchor>
  <xdr:oneCellAnchor>
    <xdr:from>
      <xdr:col>11</xdr:col>
      <xdr:colOff>286452</xdr:colOff>
      <xdr:row>49</xdr:row>
      <xdr:rowOff>167768</xdr:rowOff>
    </xdr:from>
    <xdr:ext cx="615105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AD14DFF8-9185-FA36-A853-CC4D36F4A3CF}"/>
            </a:ext>
          </a:extLst>
        </xdr:cNvPr>
        <xdr:cNvSpPr txBox="1"/>
      </xdr:nvSpPr>
      <xdr:spPr>
        <a:xfrm>
          <a:off x="6854520" y="9107329"/>
          <a:ext cx="61510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1:17,18</a:t>
          </a:r>
        </a:p>
      </xdr:txBody>
    </xdr:sp>
    <xdr:clientData/>
  </xdr:oneCellAnchor>
  <xdr:oneCellAnchor>
    <xdr:from>
      <xdr:col>12</xdr:col>
      <xdr:colOff>416155</xdr:colOff>
      <xdr:row>48</xdr:row>
      <xdr:rowOff>57522</xdr:rowOff>
    </xdr:from>
    <xdr:ext cx="793294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9701690E-577F-704F-5B3A-B9F5CB75F948}"/>
            </a:ext>
          </a:extLst>
        </xdr:cNvPr>
        <xdr:cNvSpPr txBox="1"/>
      </xdr:nvSpPr>
      <xdr:spPr>
        <a:xfrm>
          <a:off x="7546529" y="8789718"/>
          <a:ext cx="79329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1:18,19,20</a:t>
          </a:r>
        </a:p>
      </xdr:txBody>
    </xdr:sp>
    <xdr:clientData/>
  </xdr:oneCellAnchor>
  <xdr:oneCellAnchor>
    <xdr:from>
      <xdr:col>14</xdr:col>
      <xdr:colOff>27048</xdr:colOff>
      <xdr:row>46</xdr:row>
      <xdr:rowOff>148313</xdr:rowOff>
    </xdr:from>
    <xdr:ext cx="793294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A552C6F3-2638-A63D-3747-0BE28B6803D5}"/>
            </a:ext>
          </a:extLst>
        </xdr:cNvPr>
        <xdr:cNvSpPr txBox="1"/>
      </xdr:nvSpPr>
      <xdr:spPr>
        <a:xfrm>
          <a:off x="8285831" y="8517343"/>
          <a:ext cx="79329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1:19,20,21</a:t>
          </a:r>
        </a:p>
      </xdr:txBody>
    </xdr:sp>
    <xdr:clientData/>
  </xdr:oneCellAnchor>
  <xdr:oneCellAnchor>
    <xdr:from>
      <xdr:col>15</xdr:col>
      <xdr:colOff>202147</xdr:colOff>
      <xdr:row>45</xdr:row>
      <xdr:rowOff>28339</xdr:rowOff>
    </xdr:from>
    <xdr:ext cx="793294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54E57527-3AD4-7A39-D5D3-6D58FCE0E010}"/>
            </a:ext>
          </a:extLst>
        </xdr:cNvPr>
        <xdr:cNvSpPr txBox="1"/>
      </xdr:nvSpPr>
      <xdr:spPr>
        <a:xfrm>
          <a:off x="9030196" y="8239354"/>
          <a:ext cx="79329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1:21,22,23</a:t>
          </a:r>
        </a:p>
      </xdr:txBody>
    </xdr:sp>
    <xdr:clientData/>
  </xdr:oneCellAnchor>
  <xdr:oneCellAnchor>
    <xdr:from>
      <xdr:col>16</xdr:col>
      <xdr:colOff>208632</xdr:colOff>
      <xdr:row>43</xdr:row>
      <xdr:rowOff>80220</xdr:rowOff>
    </xdr:from>
    <xdr:ext cx="97148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CAD42F93-AB94-75FC-D89A-334AADC63E08}"/>
            </a:ext>
          </a:extLst>
        </xdr:cNvPr>
        <xdr:cNvSpPr txBox="1"/>
      </xdr:nvSpPr>
      <xdr:spPr>
        <a:xfrm>
          <a:off x="9595823" y="7904501"/>
          <a:ext cx="97148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1:22,23,24,25</a:t>
          </a:r>
        </a:p>
      </xdr:txBody>
    </xdr:sp>
    <xdr:clientData/>
  </xdr:oneCellAnchor>
  <xdr:oneCellAnchor>
    <xdr:from>
      <xdr:col>6</xdr:col>
      <xdr:colOff>10836</xdr:colOff>
      <xdr:row>73</xdr:row>
      <xdr:rowOff>162414</xdr:rowOff>
    </xdr:from>
    <xdr:ext cx="408638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777EDA6A-38E9-8964-3A09-94F4DCB7C365}"/>
            </a:ext>
          </a:extLst>
        </xdr:cNvPr>
        <xdr:cNvSpPr txBox="1"/>
      </xdr:nvSpPr>
      <xdr:spPr>
        <a:xfrm>
          <a:off x="4251532" y="13480849"/>
          <a:ext cx="408638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0:-5</a:t>
          </a:r>
        </a:p>
      </xdr:txBody>
    </xdr:sp>
    <xdr:clientData/>
  </xdr:oneCellAnchor>
  <xdr:oneCellAnchor>
    <xdr:from>
      <xdr:col>7</xdr:col>
      <xdr:colOff>355474</xdr:colOff>
      <xdr:row>74</xdr:row>
      <xdr:rowOff>128173</xdr:rowOff>
    </xdr:from>
    <xdr:ext cx="408638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73DA9943-32A0-3690-845E-BC5F72AEEE42}"/>
            </a:ext>
          </a:extLst>
        </xdr:cNvPr>
        <xdr:cNvSpPr txBox="1"/>
      </xdr:nvSpPr>
      <xdr:spPr>
        <a:xfrm>
          <a:off x="4794952" y="13628825"/>
          <a:ext cx="408638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0:-5</a:t>
          </a:r>
        </a:p>
      </xdr:txBody>
    </xdr:sp>
    <xdr:clientData/>
  </xdr:oneCellAnchor>
  <xdr:oneCellAnchor>
    <xdr:from>
      <xdr:col>8</xdr:col>
      <xdr:colOff>455944</xdr:colOff>
      <xdr:row>75</xdr:row>
      <xdr:rowOff>31083</xdr:rowOff>
    </xdr:from>
    <xdr:ext cx="55855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DE3CFFDA-53B7-6CEF-9862-16462B8BF2D2}"/>
            </a:ext>
          </a:extLst>
        </xdr:cNvPr>
        <xdr:cNvSpPr txBox="1"/>
      </xdr:nvSpPr>
      <xdr:spPr>
        <a:xfrm>
          <a:off x="5414466" y="13713953"/>
          <a:ext cx="55855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0:-5,-6</a:t>
          </a:r>
        </a:p>
      </xdr:txBody>
    </xdr:sp>
    <xdr:clientData/>
  </xdr:oneCellAnchor>
  <xdr:oneCellAnchor>
    <xdr:from>
      <xdr:col>10</xdr:col>
      <xdr:colOff>88149</xdr:colOff>
      <xdr:row>75</xdr:row>
      <xdr:rowOff>137658</xdr:rowOff>
    </xdr:from>
    <xdr:ext cx="55855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C48D8333-951E-AFED-F1C2-69C03F8F8036}"/>
            </a:ext>
          </a:extLst>
        </xdr:cNvPr>
        <xdr:cNvSpPr txBox="1"/>
      </xdr:nvSpPr>
      <xdr:spPr>
        <a:xfrm>
          <a:off x="6195192" y="13820528"/>
          <a:ext cx="55855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0:-6,-7</a:t>
          </a:r>
        </a:p>
      </xdr:txBody>
    </xdr:sp>
    <xdr:clientData/>
  </xdr:oneCellAnchor>
  <xdr:oneCellAnchor>
    <xdr:from>
      <xdr:col>11</xdr:col>
      <xdr:colOff>259491</xdr:colOff>
      <xdr:row>76</xdr:row>
      <xdr:rowOff>19484</xdr:rowOff>
    </xdr:from>
    <xdr:ext cx="55855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CD90040-82CB-9EC0-2F64-4B6B477A1BDD}"/>
            </a:ext>
          </a:extLst>
        </xdr:cNvPr>
        <xdr:cNvSpPr txBox="1"/>
      </xdr:nvSpPr>
      <xdr:spPr>
        <a:xfrm>
          <a:off x="6940795" y="13884571"/>
          <a:ext cx="55855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0:-6,-7</a:t>
          </a:r>
        </a:p>
      </xdr:txBody>
    </xdr:sp>
    <xdr:clientData/>
  </xdr:oneCellAnchor>
  <xdr:oneCellAnchor>
    <xdr:from>
      <xdr:col>12</xdr:col>
      <xdr:colOff>412817</xdr:colOff>
      <xdr:row>76</xdr:row>
      <xdr:rowOff>174742</xdr:rowOff>
    </xdr:from>
    <xdr:ext cx="708464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5B78B166-C82C-39B4-CFA0-42E3C5DCF26E}"/>
            </a:ext>
          </a:extLst>
        </xdr:cNvPr>
        <xdr:cNvSpPr txBox="1"/>
      </xdr:nvSpPr>
      <xdr:spPr>
        <a:xfrm>
          <a:off x="7668382" y="14039829"/>
          <a:ext cx="70846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0:-6,-7,-8</a:t>
          </a:r>
        </a:p>
      </xdr:txBody>
    </xdr:sp>
    <xdr:clientData/>
  </xdr:oneCellAnchor>
  <xdr:oneCellAnchor>
    <xdr:from>
      <xdr:col>14</xdr:col>
      <xdr:colOff>43168</xdr:colOff>
      <xdr:row>77</xdr:row>
      <xdr:rowOff>68592</xdr:rowOff>
    </xdr:from>
    <xdr:ext cx="708464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1FF0F69F-8D52-F4B8-CD56-41964465BBE5}"/>
            </a:ext>
          </a:extLst>
        </xdr:cNvPr>
        <xdr:cNvSpPr txBox="1"/>
      </xdr:nvSpPr>
      <xdr:spPr>
        <a:xfrm>
          <a:off x="8447255" y="14115896"/>
          <a:ext cx="70846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0:-7,-8,-9</a:t>
          </a:r>
        </a:p>
      </xdr:txBody>
    </xdr:sp>
    <xdr:clientData/>
  </xdr:oneCellAnchor>
  <xdr:oneCellAnchor>
    <xdr:from>
      <xdr:col>15</xdr:col>
      <xdr:colOff>267759</xdr:colOff>
      <xdr:row>77</xdr:row>
      <xdr:rowOff>164844</xdr:rowOff>
    </xdr:from>
    <xdr:ext cx="70846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6314A5DF-4927-4EAB-4634-64514042076E}"/>
            </a:ext>
          </a:extLst>
        </xdr:cNvPr>
        <xdr:cNvSpPr txBox="1"/>
      </xdr:nvSpPr>
      <xdr:spPr>
        <a:xfrm>
          <a:off x="9246107" y="14212148"/>
          <a:ext cx="70846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0:-7,-8,-9</a:t>
          </a:r>
        </a:p>
      </xdr:txBody>
    </xdr:sp>
    <xdr:clientData/>
  </xdr:oneCellAnchor>
  <xdr:oneCellAnchor>
    <xdr:from>
      <xdr:col>16</xdr:col>
      <xdr:colOff>488337</xdr:colOff>
      <xdr:row>78</xdr:row>
      <xdr:rowOff>136769</xdr:rowOff>
    </xdr:from>
    <xdr:ext cx="929870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7C9D7FE6-217D-B039-07DA-8905E8CAED0C}"/>
            </a:ext>
          </a:extLst>
        </xdr:cNvPr>
        <xdr:cNvSpPr txBox="1"/>
      </xdr:nvSpPr>
      <xdr:spPr>
        <a:xfrm>
          <a:off x="10040946" y="14366291"/>
          <a:ext cx="929870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0:-7,-8,-9,-10</a:t>
          </a:r>
        </a:p>
      </xdr:txBody>
    </xdr:sp>
    <xdr:clientData/>
  </xdr:oneCellAnchor>
  <xdr:oneCellAnchor>
    <xdr:from>
      <xdr:col>6</xdr:col>
      <xdr:colOff>10836</xdr:colOff>
      <xdr:row>79</xdr:row>
      <xdr:rowOff>52385</xdr:rowOff>
    </xdr:from>
    <xdr:ext cx="4801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999D1016-9ADA-B77D-AA8B-BB1BD3D5879B}"/>
            </a:ext>
          </a:extLst>
        </xdr:cNvPr>
        <xdr:cNvSpPr txBox="1"/>
      </xdr:nvSpPr>
      <xdr:spPr>
        <a:xfrm>
          <a:off x="4251532" y="14464124"/>
          <a:ext cx="48013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0:-13</a:t>
          </a:r>
        </a:p>
      </xdr:txBody>
    </xdr:sp>
    <xdr:clientData/>
  </xdr:oneCellAnchor>
  <xdr:oneCellAnchor>
    <xdr:from>
      <xdr:col>7</xdr:col>
      <xdr:colOff>355474</xdr:colOff>
      <xdr:row>80</xdr:row>
      <xdr:rowOff>18144</xdr:rowOff>
    </xdr:from>
    <xdr:ext cx="4801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AFB67984-D266-DB8C-9AB5-8D375EB135CD}"/>
            </a:ext>
          </a:extLst>
        </xdr:cNvPr>
        <xdr:cNvSpPr txBox="1"/>
      </xdr:nvSpPr>
      <xdr:spPr>
        <a:xfrm>
          <a:off x="4794952" y="14612101"/>
          <a:ext cx="48013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0:-14</a:t>
          </a:r>
        </a:p>
      </xdr:txBody>
    </xdr:sp>
    <xdr:clientData/>
  </xdr:oneCellAnchor>
  <xdr:oneCellAnchor>
    <xdr:from>
      <xdr:col>8</xdr:col>
      <xdr:colOff>455944</xdr:colOff>
      <xdr:row>81</xdr:row>
      <xdr:rowOff>67178</xdr:rowOff>
    </xdr:from>
    <xdr:ext cx="701539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E67ACA7D-C8B6-932C-1998-B46283316B87}"/>
            </a:ext>
          </a:extLst>
        </xdr:cNvPr>
        <xdr:cNvSpPr txBox="1"/>
      </xdr:nvSpPr>
      <xdr:spPr>
        <a:xfrm>
          <a:off x="5414466" y="14843352"/>
          <a:ext cx="701539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0:-15,-16</a:t>
          </a:r>
        </a:p>
      </xdr:txBody>
    </xdr:sp>
    <xdr:clientData/>
  </xdr:oneCellAnchor>
  <xdr:oneCellAnchor>
    <xdr:from>
      <xdr:col>10</xdr:col>
      <xdr:colOff>88149</xdr:colOff>
      <xdr:row>82</xdr:row>
      <xdr:rowOff>125627</xdr:rowOff>
    </xdr:from>
    <xdr:ext cx="701539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4F0FA272-936B-C17F-BE77-35C646FD6974}"/>
            </a:ext>
          </a:extLst>
        </xdr:cNvPr>
        <xdr:cNvSpPr txBox="1"/>
      </xdr:nvSpPr>
      <xdr:spPr>
        <a:xfrm>
          <a:off x="6195192" y="15084018"/>
          <a:ext cx="701539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0:-17,-18</a:t>
          </a:r>
        </a:p>
      </xdr:txBody>
    </xdr:sp>
    <xdr:clientData/>
  </xdr:oneCellAnchor>
  <xdr:oneCellAnchor>
    <xdr:from>
      <xdr:col>11</xdr:col>
      <xdr:colOff>259491</xdr:colOff>
      <xdr:row>84</xdr:row>
      <xdr:rowOff>23494</xdr:rowOff>
    </xdr:from>
    <xdr:ext cx="701539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870195BC-1B8A-715A-E734-363B32696717}"/>
            </a:ext>
          </a:extLst>
        </xdr:cNvPr>
        <xdr:cNvSpPr txBox="1"/>
      </xdr:nvSpPr>
      <xdr:spPr>
        <a:xfrm>
          <a:off x="6940795" y="15346320"/>
          <a:ext cx="701539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0:-18,-19</a:t>
          </a:r>
        </a:p>
      </xdr:txBody>
    </xdr:sp>
    <xdr:clientData/>
  </xdr:oneCellAnchor>
  <xdr:oneCellAnchor>
    <xdr:from>
      <xdr:col>12</xdr:col>
      <xdr:colOff>412817</xdr:colOff>
      <xdr:row>85</xdr:row>
      <xdr:rowOff>126615</xdr:rowOff>
    </xdr:from>
    <xdr:ext cx="922945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CC9B89E7-81C8-0BF1-B38B-A9A0A0ABB6B7}"/>
            </a:ext>
          </a:extLst>
        </xdr:cNvPr>
        <xdr:cNvSpPr txBox="1"/>
      </xdr:nvSpPr>
      <xdr:spPr>
        <a:xfrm>
          <a:off x="7668382" y="15631658"/>
          <a:ext cx="92294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0:-19,-20,-21</a:t>
          </a:r>
        </a:p>
      </xdr:txBody>
    </xdr:sp>
    <xdr:clientData/>
  </xdr:oneCellAnchor>
  <xdr:oneCellAnchor>
    <xdr:from>
      <xdr:col>14</xdr:col>
      <xdr:colOff>43168</xdr:colOff>
      <xdr:row>87</xdr:row>
      <xdr:rowOff>164844</xdr:rowOff>
    </xdr:from>
    <xdr:ext cx="922945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AA36EF5C-9800-A32A-8434-705545381776}"/>
            </a:ext>
          </a:extLst>
        </xdr:cNvPr>
        <xdr:cNvSpPr txBox="1"/>
      </xdr:nvSpPr>
      <xdr:spPr>
        <a:xfrm>
          <a:off x="8447255" y="16034322"/>
          <a:ext cx="92294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0:-21,-22,-23</a:t>
          </a:r>
        </a:p>
      </xdr:txBody>
    </xdr:sp>
    <xdr:clientData/>
  </xdr:oneCellAnchor>
  <xdr:oneCellAnchor>
    <xdr:from>
      <xdr:col>15</xdr:col>
      <xdr:colOff>267759</xdr:colOff>
      <xdr:row>89</xdr:row>
      <xdr:rowOff>148801</xdr:rowOff>
    </xdr:from>
    <xdr:ext cx="922945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B3D11CCC-84C7-36F1-11EF-8ECB4F138539}"/>
            </a:ext>
          </a:extLst>
        </xdr:cNvPr>
        <xdr:cNvSpPr txBox="1"/>
      </xdr:nvSpPr>
      <xdr:spPr>
        <a:xfrm>
          <a:off x="9246107" y="16382714"/>
          <a:ext cx="92294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0:-22,-23,-24</a:t>
          </a:r>
        </a:p>
      </xdr:txBody>
    </xdr:sp>
    <xdr:clientData/>
  </xdr:oneCellAnchor>
  <xdr:oneCellAnchor>
    <xdr:from>
      <xdr:col>16</xdr:col>
      <xdr:colOff>488337</xdr:colOff>
      <xdr:row>92</xdr:row>
      <xdr:rowOff>46795</xdr:rowOff>
    </xdr:from>
    <xdr:ext cx="1144352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8CD221A0-48ED-8989-3E26-FF21B308A6A4}"/>
            </a:ext>
          </a:extLst>
        </xdr:cNvPr>
        <xdr:cNvSpPr txBox="1"/>
      </xdr:nvSpPr>
      <xdr:spPr>
        <a:xfrm>
          <a:off x="10040946" y="16827360"/>
          <a:ext cx="1144352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0:-23,-24,-25,-26</a:t>
          </a:r>
        </a:p>
      </xdr:txBody>
    </xdr:sp>
    <xdr:clientData/>
  </xdr:oneCellAnchor>
  <xdr:twoCellAnchor editAs="oneCell">
    <xdr:from>
      <xdr:col>3</xdr:col>
      <xdr:colOff>321470</xdr:colOff>
      <xdr:row>35</xdr:row>
      <xdr:rowOff>179109</xdr:rowOff>
    </xdr:from>
    <xdr:to>
      <xdr:col>5</xdr:col>
      <xdr:colOff>85344</xdr:colOff>
      <xdr:row>63</xdr:row>
      <xdr:rowOff>175600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003FE8-B284-72C9-DDE2-68A5CFFA8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10658" y="6584672"/>
          <a:ext cx="767967" cy="5108241"/>
        </a:xfrm>
        <a:prstGeom prst="rect">
          <a:avLst/>
        </a:prstGeom>
      </xdr:spPr>
    </xdr:pic>
    <xdr:clientData/>
  </xdr:twoCellAnchor>
  <xdr:twoCellAnchor editAs="oneCell">
    <xdr:from>
      <xdr:col>3</xdr:col>
      <xdr:colOff>327151</xdr:colOff>
      <xdr:row>70</xdr:row>
      <xdr:rowOff>35718</xdr:rowOff>
    </xdr:from>
    <xdr:to>
      <xdr:col>5</xdr:col>
      <xdr:colOff>96236</xdr:colOff>
      <xdr:row>98</xdr:row>
      <xdr:rowOff>23813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84D45A6-43BB-D217-FBFB-292048195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16339" y="12830968"/>
          <a:ext cx="773178" cy="5099845"/>
        </a:xfrm>
        <a:prstGeom prst="rect">
          <a:avLst/>
        </a:prstGeom>
      </xdr:spPr>
    </xdr:pic>
    <xdr:clientData/>
  </xdr:twoCellAnchor>
  <xdr:twoCellAnchor>
    <xdr:from>
      <xdr:col>17</xdr:col>
      <xdr:colOff>210725</xdr:colOff>
      <xdr:row>48</xdr:row>
      <xdr:rowOff>134257</xdr:rowOff>
    </xdr:from>
    <xdr:to>
      <xdr:col>18</xdr:col>
      <xdr:colOff>422760</xdr:colOff>
      <xdr:row>57</xdr:row>
      <xdr:rowOff>166914</xdr:rowOff>
    </xdr:to>
    <xdr:sp macro="" textlink="">
      <xdr:nvSpPr>
        <xdr:cNvPr id="53" name="Left Brace 52">
          <a:extLst>
            <a:ext uri="{FF2B5EF4-FFF2-40B4-BE49-F238E27FC236}">
              <a16:creationId xmlns:a16="http://schemas.microsoft.com/office/drawing/2014/main" id="{201C4594-9F30-A6D6-DEAD-B940B6E01E55}"/>
            </a:ext>
          </a:extLst>
        </xdr:cNvPr>
        <xdr:cNvSpPr/>
      </xdr:nvSpPr>
      <xdr:spPr>
        <a:xfrm flipH="1">
          <a:off x="10334439" y="9027886"/>
          <a:ext cx="821635" cy="1698171"/>
        </a:xfrm>
        <a:prstGeom prst="leftBrac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18</xdr:col>
      <xdr:colOff>544857</xdr:colOff>
      <xdr:row>52</xdr:row>
      <xdr:rowOff>115055</xdr:rowOff>
    </xdr:from>
    <xdr:ext cx="256160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B84123E9-52C8-BE97-F943-C927CF19D8C2}"/>
            </a:ext>
          </a:extLst>
        </xdr:cNvPr>
        <xdr:cNvSpPr txBox="1"/>
      </xdr:nvSpPr>
      <xdr:spPr>
        <a:xfrm>
          <a:off x="11278171" y="9748912"/>
          <a:ext cx="256160" cy="264560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FF00"/>
              </a:solidFill>
            </a:rPr>
            <a:t>1</a:t>
          </a:r>
        </a:p>
      </xdr:txBody>
    </xdr:sp>
    <xdr:clientData/>
  </xdr:oneCellAnchor>
  <xdr:oneCellAnchor>
    <xdr:from>
      <xdr:col>18</xdr:col>
      <xdr:colOff>544857</xdr:colOff>
      <xdr:row>40</xdr:row>
      <xdr:rowOff>64255</xdr:rowOff>
    </xdr:from>
    <xdr:ext cx="256160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A51D866-80E1-2B79-0260-7192B6A6D70C}"/>
            </a:ext>
          </a:extLst>
        </xdr:cNvPr>
        <xdr:cNvSpPr txBox="1"/>
      </xdr:nvSpPr>
      <xdr:spPr>
        <a:xfrm>
          <a:off x="11278171" y="7477426"/>
          <a:ext cx="256160" cy="264560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FF00"/>
              </a:solidFill>
            </a:rPr>
            <a:t>2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236055</xdr:colOff>
      <xdr:row>39</xdr:row>
      <xdr:rowOff>134592</xdr:rowOff>
    </xdr:from>
    <xdr:ext cx="700128" cy="718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855E3E-3A86-483B-BC85-8B9679030639}"/>
            </a:ext>
          </a:extLst>
        </xdr:cNvPr>
        <xdr:cNvSpPr txBox="1"/>
      </xdr:nvSpPr>
      <xdr:spPr>
        <a:xfrm>
          <a:off x="6605593" y="7373592"/>
          <a:ext cx="700128" cy="718466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>
              <a:solidFill>
                <a:srgbClr val="FFFF00"/>
              </a:solidFill>
            </a:rPr>
            <a:t>+2</a:t>
          </a:r>
        </a:p>
      </xdr:txBody>
    </xdr:sp>
    <xdr:clientData/>
  </xdr:oneCellAnchor>
  <xdr:oneCellAnchor>
    <xdr:from>
      <xdr:col>11</xdr:col>
      <xdr:colOff>236055</xdr:colOff>
      <xdr:row>53</xdr:row>
      <xdr:rowOff>184288</xdr:rowOff>
    </xdr:from>
    <xdr:ext cx="700128" cy="7184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AECBD14-0423-4AC2-8E98-A61C02ACD697}"/>
            </a:ext>
          </a:extLst>
        </xdr:cNvPr>
        <xdr:cNvSpPr txBox="1"/>
      </xdr:nvSpPr>
      <xdr:spPr>
        <a:xfrm>
          <a:off x="6605593" y="10021903"/>
          <a:ext cx="700128" cy="718466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>
              <a:solidFill>
                <a:srgbClr val="FFFF00"/>
              </a:solidFill>
            </a:rPr>
            <a:t>+1</a:t>
          </a:r>
        </a:p>
      </xdr:txBody>
    </xdr:sp>
    <xdr:clientData/>
  </xdr:oneCellAnchor>
  <xdr:oneCellAnchor>
    <xdr:from>
      <xdr:col>11</xdr:col>
      <xdr:colOff>236055</xdr:colOff>
      <xdr:row>62</xdr:row>
      <xdr:rowOff>93180</xdr:rowOff>
    </xdr:from>
    <xdr:ext cx="444674" cy="71846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E37BED-7103-45F3-87B5-6612531CD94F}"/>
            </a:ext>
          </a:extLst>
        </xdr:cNvPr>
        <xdr:cNvSpPr txBox="1"/>
      </xdr:nvSpPr>
      <xdr:spPr>
        <a:xfrm>
          <a:off x="6605593" y="11601334"/>
          <a:ext cx="444674" cy="718466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>
              <a:solidFill>
                <a:srgbClr val="FFFF00"/>
              </a:solidFill>
            </a:rPr>
            <a:t>0</a:t>
          </a:r>
        </a:p>
      </xdr:txBody>
    </xdr:sp>
    <xdr:clientData/>
  </xdr:oneCellAnchor>
  <xdr:oneCellAnchor>
    <xdr:from>
      <xdr:col>11</xdr:col>
      <xdr:colOff>236055</xdr:colOff>
      <xdr:row>68</xdr:row>
      <xdr:rowOff>142026</xdr:rowOff>
    </xdr:from>
    <xdr:ext cx="444674" cy="71846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1168E72-9495-F2AD-018B-0A986CBC2D82}"/>
            </a:ext>
          </a:extLst>
        </xdr:cNvPr>
        <xdr:cNvSpPr txBox="1"/>
      </xdr:nvSpPr>
      <xdr:spPr>
        <a:xfrm>
          <a:off x="6605593" y="12763872"/>
          <a:ext cx="444674" cy="718466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>
              <a:solidFill>
                <a:srgbClr val="FFFF00"/>
              </a:solidFill>
            </a:rPr>
            <a:t>0</a:t>
          </a:r>
        </a:p>
      </xdr:txBody>
    </xdr:sp>
    <xdr:clientData/>
  </xdr:oneCellAnchor>
  <xdr:oneCellAnchor>
    <xdr:from>
      <xdr:col>11</xdr:col>
      <xdr:colOff>236055</xdr:colOff>
      <xdr:row>76</xdr:row>
      <xdr:rowOff>179403</xdr:rowOff>
    </xdr:from>
    <xdr:ext cx="601703" cy="71846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7158C89-110B-65D5-CE30-2489E601E807}"/>
            </a:ext>
          </a:extLst>
        </xdr:cNvPr>
        <xdr:cNvSpPr txBox="1"/>
      </xdr:nvSpPr>
      <xdr:spPr>
        <a:xfrm>
          <a:off x="6605593" y="14286172"/>
          <a:ext cx="601703" cy="718466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>
              <a:solidFill>
                <a:srgbClr val="FFFF00"/>
              </a:solidFill>
            </a:rPr>
            <a:t>-1</a:t>
          </a:r>
        </a:p>
      </xdr:txBody>
    </xdr:sp>
    <xdr:clientData/>
  </xdr:oneCellAnchor>
  <xdr:oneCellAnchor>
    <xdr:from>
      <xdr:col>11</xdr:col>
      <xdr:colOff>236055</xdr:colOff>
      <xdr:row>93</xdr:row>
      <xdr:rowOff>36899</xdr:rowOff>
    </xdr:from>
    <xdr:ext cx="601703" cy="71846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7944559-DF7E-0009-8252-A0D057C4567B}"/>
            </a:ext>
          </a:extLst>
        </xdr:cNvPr>
        <xdr:cNvSpPr txBox="1"/>
      </xdr:nvSpPr>
      <xdr:spPr>
        <a:xfrm>
          <a:off x="6598755" y="17162849"/>
          <a:ext cx="601703" cy="718466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>
              <a:solidFill>
                <a:srgbClr val="FFFF00"/>
              </a:solidFill>
            </a:rPr>
            <a:t>-2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48473</xdr:colOff>
      <xdr:row>17</xdr:row>
      <xdr:rowOff>50706</xdr:rowOff>
    </xdr:from>
    <xdr:to>
      <xdr:col>1</xdr:col>
      <xdr:colOff>478471</xdr:colOff>
      <xdr:row>18</xdr:row>
      <xdr:rowOff>138985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2DABD9-CC1D-4059-979D-71E850E4E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73" y="3174906"/>
          <a:ext cx="1473938" cy="271159"/>
        </a:xfrm>
        <a:prstGeom prst="rect">
          <a:avLst/>
        </a:prstGeom>
        <a:ln w="38100">
          <a:solidFill>
            <a:schemeClr val="accent1"/>
          </a:solidFill>
        </a:ln>
      </xdr:spPr>
    </xdr:pic>
    <xdr:clientData/>
  </xdr:twoCellAnchor>
  <xdr:twoCellAnchor>
    <xdr:from>
      <xdr:col>25</xdr:col>
      <xdr:colOff>14682</xdr:colOff>
      <xdr:row>2</xdr:row>
      <xdr:rowOff>149387</xdr:rowOff>
    </xdr:from>
    <xdr:to>
      <xdr:col>72</xdr:col>
      <xdr:colOff>377189</xdr:colOff>
      <xdr:row>168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D3991-D296-40E1-8BCB-C5CC2F9E4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3312</xdr:colOff>
      <xdr:row>34</xdr:row>
      <xdr:rowOff>18883</xdr:rowOff>
    </xdr:from>
    <xdr:to>
      <xdr:col>17</xdr:col>
      <xdr:colOff>490331</xdr:colOff>
      <xdr:row>66</xdr:row>
      <xdr:rowOff>72887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896B6D-4EED-44B8-BE67-FB02AC58D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487881</xdr:colOff>
      <xdr:row>44</xdr:row>
      <xdr:rowOff>171204</xdr:rowOff>
    </xdr:from>
    <xdr:ext cx="2237600" cy="45563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7EAEB08-40BD-4EC9-95C0-629FDBF9CDB4}"/>
            </a:ext>
          </a:extLst>
        </xdr:cNvPr>
        <xdr:cNvSpPr txBox="1"/>
      </xdr:nvSpPr>
      <xdr:spPr>
        <a:xfrm>
          <a:off x="487881" y="8233164"/>
          <a:ext cx="2237600" cy="455638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pr_init</a:t>
          </a:r>
          <a:r>
            <a:rPr lang="en-US" sz="1100" baseline="0"/>
            <a:t> = </a:t>
          </a:r>
          <a:r>
            <a:rPr lang="en-US" sz="1100"/>
            <a:t>S00.1000</a:t>
          </a:r>
          <a:r>
            <a:rPr lang="en-US" sz="1100" baseline="0"/>
            <a:t> = S001000 = +16</a:t>
          </a:r>
        </a:p>
        <a:p>
          <a:r>
            <a:rPr lang="zh-CN" altLang="en-US" sz="1100" baseline="0"/>
            <a:t>可以確定第一筆的</a:t>
          </a:r>
          <a:r>
            <a:rPr lang="en-US" altLang="zh-CN" sz="1100" baseline="0"/>
            <a:t>rq</a:t>
          </a:r>
          <a:r>
            <a:rPr lang="zh-CN" altLang="en-US" sz="1100" baseline="0"/>
            <a:t>永遠</a:t>
          </a:r>
          <a:r>
            <a:rPr lang="en-US" altLang="zh-CN" sz="1100" baseline="0"/>
            <a:t>&gt;0</a:t>
          </a:r>
          <a:endParaRPr lang="en-US" sz="1100"/>
        </a:p>
      </xdr:txBody>
    </xdr:sp>
    <xdr:clientData/>
  </xdr:oneCellAnchor>
  <xdr:twoCellAnchor>
    <xdr:from>
      <xdr:col>6</xdr:col>
      <xdr:colOff>4763</xdr:colOff>
      <xdr:row>53</xdr:row>
      <xdr:rowOff>147638</xdr:rowOff>
    </xdr:from>
    <xdr:to>
      <xdr:col>17</xdr:col>
      <xdr:colOff>152400</xdr:colOff>
      <xdr:row>53</xdr:row>
      <xdr:rowOff>147638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E511034-8A4E-4DE4-BD94-39C3F7643141}"/>
            </a:ext>
          </a:extLst>
        </xdr:cNvPr>
        <xdr:cNvCxnSpPr/>
      </xdr:nvCxnSpPr>
      <xdr:spPr>
        <a:xfrm>
          <a:off x="4172903" y="9855518"/>
          <a:ext cx="5923597" cy="0"/>
        </a:xfrm>
        <a:prstGeom prst="line">
          <a:avLst/>
        </a:prstGeom>
        <a:ln w="28575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347663</xdr:colOff>
      <xdr:row>54</xdr:row>
      <xdr:rowOff>19050</xdr:rowOff>
    </xdr:from>
    <xdr:to>
      <xdr:col>5</xdr:col>
      <xdr:colOff>771524</xdr:colOff>
      <xdr:row>54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14B7F3C0-CBC1-48C8-B389-13CE272211C9}"/>
            </a:ext>
          </a:extLst>
        </xdr:cNvPr>
        <xdr:cNvCxnSpPr/>
      </xdr:nvCxnSpPr>
      <xdr:spPr>
        <a:xfrm>
          <a:off x="3677603" y="9909810"/>
          <a:ext cx="423861" cy="0"/>
        </a:xfrm>
        <a:prstGeom prst="line">
          <a:avLst/>
        </a:prstGeom>
        <a:ln w="28575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235383</xdr:colOff>
      <xdr:row>33</xdr:row>
      <xdr:rowOff>146270</xdr:rowOff>
    </xdr:from>
    <xdr:to>
      <xdr:col>18</xdr:col>
      <xdr:colOff>447418</xdr:colOff>
      <xdr:row>48</xdr:row>
      <xdr:rowOff>32084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C3689701-D1C1-4A65-AE46-169A54DD9348}"/>
            </a:ext>
          </a:extLst>
        </xdr:cNvPr>
        <xdr:cNvSpPr/>
      </xdr:nvSpPr>
      <xdr:spPr>
        <a:xfrm flipH="1">
          <a:off x="10179483" y="6196550"/>
          <a:ext cx="821635" cy="2629014"/>
        </a:xfrm>
        <a:prstGeom prst="leftBrac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210726</xdr:colOff>
      <xdr:row>58</xdr:row>
      <xdr:rowOff>72571</xdr:rowOff>
    </xdr:from>
    <xdr:to>
      <xdr:col>18</xdr:col>
      <xdr:colOff>422761</xdr:colOff>
      <xdr:row>63</xdr:row>
      <xdr:rowOff>65314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BE28B95E-13A0-4765-8EDD-0AF01474BEB3}"/>
            </a:ext>
          </a:extLst>
        </xdr:cNvPr>
        <xdr:cNvSpPr/>
      </xdr:nvSpPr>
      <xdr:spPr>
        <a:xfrm flipH="1">
          <a:off x="10154826" y="10694851"/>
          <a:ext cx="821635" cy="907143"/>
        </a:xfrm>
        <a:prstGeom prst="leftBrac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18</xdr:col>
      <xdr:colOff>544857</xdr:colOff>
      <xdr:row>60</xdr:row>
      <xdr:rowOff>27969</xdr:rowOff>
    </xdr:from>
    <xdr:ext cx="25616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B603173-C095-492B-8327-CEBF2C4D09C3}"/>
            </a:ext>
          </a:extLst>
        </xdr:cNvPr>
        <xdr:cNvSpPr txBox="1"/>
      </xdr:nvSpPr>
      <xdr:spPr>
        <a:xfrm>
          <a:off x="11098557" y="11016009"/>
          <a:ext cx="256160" cy="264560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FF00"/>
              </a:solidFill>
            </a:rPr>
            <a:t>0</a:t>
          </a:r>
        </a:p>
      </xdr:txBody>
    </xdr:sp>
    <xdr:clientData/>
  </xdr:oneCellAnchor>
  <xdr:twoCellAnchor>
    <xdr:from>
      <xdr:col>1</xdr:col>
      <xdr:colOff>541020</xdr:colOff>
      <xdr:row>48</xdr:row>
      <xdr:rowOff>15240</xdr:rowOff>
    </xdr:from>
    <xdr:to>
      <xdr:col>5</xdr:col>
      <xdr:colOff>640080</xdr:colOff>
      <xdr:row>53</xdr:row>
      <xdr:rowOff>99060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9614D83-19FC-478D-A6DD-FA3652FF0033}"/>
            </a:ext>
          </a:extLst>
        </xdr:cNvPr>
        <xdr:cNvCxnSpPr/>
      </xdr:nvCxnSpPr>
      <xdr:spPr>
        <a:xfrm>
          <a:off x="1584960" y="8808720"/>
          <a:ext cx="2385060" cy="998220"/>
        </a:xfrm>
        <a:prstGeom prst="straightConnector1">
          <a:avLst/>
        </a:prstGeom>
        <a:ln w="28575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665356</xdr:colOff>
      <xdr:row>65</xdr:row>
      <xdr:rowOff>140117</xdr:rowOff>
    </xdr:from>
    <xdr:to>
      <xdr:col>17</xdr:col>
      <xdr:colOff>382859</xdr:colOff>
      <xdr:row>67</xdr:row>
      <xdr:rowOff>21872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1617ED3-2335-43C2-9B68-727026B0A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95296" y="12042557"/>
          <a:ext cx="6331663" cy="247515"/>
        </a:xfrm>
        <a:prstGeom prst="rect">
          <a:avLst/>
        </a:prstGeom>
      </xdr:spPr>
    </xdr:pic>
    <xdr:clientData/>
  </xdr:twoCellAnchor>
  <xdr:oneCellAnchor>
    <xdr:from>
      <xdr:col>4</xdr:col>
      <xdr:colOff>34690</xdr:colOff>
      <xdr:row>34</xdr:row>
      <xdr:rowOff>151151</xdr:rowOff>
    </xdr:from>
    <xdr:ext cx="307969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D4B998-4146-4D91-B9E6-63B47B1B10C7}"/>
            </a:ext>
          </a:extLst>
        </xdr:cNvPr>
        <xdr:cNvSpPr txBox="1"/>
      </xdr:nvSpPr>
      <xdr:spPr>
        <a:xfrm>
          <a:off x="2983630" y="6384311"/>
          <a:ext cx="307969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pr</a:t>
          </a:r>
        </a:p>
      </xdr:txBody>
    </xdr:sp>
    <xdr:clientData/>
  </xdr:oneCellAnchor>
  <xdr:oneCellAnchor>
    <xdr:from>
      <xdr:col>5</xdr:col>
      <xdr:colOff>287352</xdr:colOff>
      <xdr:row>34</xdr:row>
      <xdr:rowOff>151151</xdr:rowOff>
    </xdr:from>
    <xdr:ext cx="521233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96C5626-EE36-4C4A-BCE6-B9EA338A7C41}"/>
            </a:ext>
          </a:extLst>
        </xdr:cNvPr>
        <xdr:cNvSpPr txBox="1"/>
      </xdr:nvSpPr>
      <xdr:spPr>
        <a:xfrm>
          <a:off x="3617292" y="6384311"/>
          <a:ext cx="521233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16*pr</a:t>
          </a:r>
        </a:p>
      </xdr:txBody>
    </xdr:sp>
    <xdr:clientData/>
  </xdr:oneCellAnchor>
  <xdr:oneCellAnchor>
    <xdr:from>
      <xdr:col>17</xdr:col>
      <xdr:colOff>381667</xdr:colOff>
      <xdr:row>65</xdr:row>
      <xdr:rowOff>129907</xdr:rowOff>
    </xdr:from>
    <xdr:ext cx="248530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BD7D79F-1FAC-40BF-804C-476BBA070917}"/>
            </a:ext>
          </a:extLst>
        </xdr:cNvPr>
        <xdr:cNvSpPr txBox="1"/>
      </xdr:nvSpPr>
      <xdr:spPr>
        <a:xfrm>
          <a:off x="10325767" y="12032347"/>
          <a:ext cx="24853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y</a:t>
          </a:r>
        </a:p>
      </xdr:txBody>
    </xdr:sp>
    <xdr:clientData/>
  </xdr:oneCellAnchor>
  <xdr:oneCellAnchor>
    <xdr:from>
      <xdr:col>17</xdr:col>
      <xdr:colOff>300236</xdr:colOff>
      <xdr:row>63</xdr:row>
      <xdr:rowOff>74630</xdr:rowOff>
    </xdr:from>
    <xdr:ext cx="461793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D8C3806-9E16-4357-B961-4CD2E54E17E2}"/>
            </a:ext>
          </a:extLst>
        </xdr:cNvPr>
        <xdr:cNvSpPr txBox="1"/>
      </xdr:nvSpPr>
      <xdr:spPr>
        <a:xfrm>
          <a:off x="10244336" y="11611310"/>
          <a:ext cx="461793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16*y</a:t>
          </a:r>
        </a:p>
      </xdr:txBody>
    </xdr:sp>
    <xdr:clientData/>
  </xdr:oneCellAnchor>
  <xdr:twoCellAnchor>
    <xdr:from>
      <xdr:col>5</xdr:col>
      <xdr:colOff>0</xdr:colOff>
      <xdr:row>67</xdr:row>
      <xdr:rowOff>66261</xdr:rowOff>
    </xdr:from>
    <xdr:to>
      <xdr:col>17</xdr:col>
      <xdr:colOff>487019</xdr:colOff>
      <xdr:row>99</xdr:row>
      <xdr:rowOff>120266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8048676-D32F-40AC-96F5-006586B7E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6</xdr:col>
      <xdr:colOff>10836</xdr:colOff>
      <xdr:row>59</xdr:row>
      <xdr:rowOff>8883</xdr:rowOff>
    </xdr:from>
    <xdr:ext cx="36542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B907D17-2D05-4290-8B3B-FD90A545AC83}"/>
            </a:ext>
          </a:extLst>
        </xdr:cNvPr>
        <xdr:cNvSpPr txBox="1"/>
      </xdr:nvSpPr>
      <xdr:spPr>
        <a:xfrm>
          <a:off x="4178976" y="10814043"/>
          <a:ext cx="36542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0:3</a:t>
          </a:r>
        </a:p>
      </xdr:txBody>
    </xdr:sp>
    <xdr:clientData/>
  </xdr:oneCellAnchor>
  <xdr:oneCellAnchor>
    <xdr:from>
      <xdr:col>7</xdr:col>
      <xdr:colOff>491832</xdr:colOff>
      <xdr:row>58</xdr:row>
      <xdr:rowOff>101022</xdr:rowOff>
    </xdr:from>
    <xdr:ext cx="36542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AA4E435-C019-46A4-8DCF-700880BAEFD9}"/>
            </a:ext>
          </a:extLst>
        </xdr:cNvPr>
        <xdr:cNvSpPr txBox="1"/>
      </xdr:nvSpPr>
      <xdr:spPr>
        <a:xfrm>
          <a:off x="4850472" y="10723302"/>
          <a:ext cx="36542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0:4</a:t>
          </a:r>
        </a:p>
      </xdr:txBody>
    </xdr:sp>
    <xdr:clientData/>
  </xdr:oneCellAnchor>
  <xdr:oneCellAnchor>
    <xdr:from>
      <xdr:col>9</xdr:col>
      <xdr:colOff>58902</xdr:colOff>
      <xdr:row>58</xdr:row>
      <xdr:rowOff>48521</xdr:rowOff>
    </xdr:from>
    <xdr:ext cx="472117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0E521C1-F55A-4B9C-BE92-AC9FA1C5948A}"/>
            </a:ext>
          </a:extLst>
        </xdr:cNvPr>
        <xdr:cNvSpPr txBox="1"/>
      </xdr:nvSpPr>
      <xdr:spPr>
        <a:xfrm>
          <a:off x="5491962" y="10670801"/>
          <a:ext cx="472117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0:4,5</a:t>
          </a:r>
        </a:p>
      </xdr:txBody>
    </xdr:sp>
    <xdr:clientData/>
  </xdr:oneCellAnchor>
  <xdr:oneCellAnchor>
    <xdr:from>
      <xdr:col>10</xdr:col>
      <xdr:colOff>288675</xdr:colOff>
      <xdr:row>57</xdr:row>
      <xdr:rowOff>170441</xdr:rowOff>
    </xdr:from>
    <xdr:ext cx="472117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EC15E9B-12DB-4C26-B065-F990B82C861C}"/>
            </a:ext>
          </a:extLst>
        </xdr:cNvPr>
        <xdr:cNvSpPr txBox="1"/>
      </xdr:nvSpPr>
      <xdr:spPr>
        <a:xfrm>
          <a:off x="6285615" y="10609841"/>
          <a:ext cx="472117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0:4,5</a:t>
          </a:r>
        </a:p>
      </xdr:txBody>
    </xdr:sp>
    <xdr:clientData/>
  </xdr:oneCellAnchor>
  <xdr:oneCellAnchor>
    <xdr:from>
      <xdr:col>11</xdr:col>
      <xdr:colOff>391838</xdr:colOff>
      <xdr:row>57</xdr:row>
      <xdr:rowOff>93069</xdr:rowOff>
    </xdr:from>
    <xdr:ext cx="472117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83C1565-FFF5-4B11-BCE9-0F90F217E7C6}"/>
            </a:ext>
          </a:extLst>
        </xdr:cNvPr>
        <xdr:cNvSpPr txBox="1"/>
      </xdr:nvSpPr>
      <xdr:spPr>
        <a:xfrm>
          <a:off x="6952658" y="10532469"/>
          <a:ext cx="472117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0:5,6</a:t>
          </a:r>
        </a:p>
      </xdr:txBody>
    </xdr:sp>
    <xdr:clientData/>
  </xdr:oneCellAnchor>
  <xdr:oneCellAnchor>
    <xdr:from>
      <xdr:col>13</xdr:col>
      <xdr:colOff>51869</xdr:colOff>
      <xdr:row>56</xdr:row>
      <xdr:rowOff>163407</xdr:rowOff>
    </xdr:from>
    <xdr:ext cx="578813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6566680-867D-41EB-8025-3C9FCE8844CB}"/>
            </a:ext>
          </a:extLst>
        </xdr:cNvPr>
        <xdr:cNvSpPr txBox="1"/>
      </xdr:nvSpPr>
      <xdr:spPr>
        <a:xfrm>
          <a:off x="7740449" y="10419927"/>
          <a:ext cx="578813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0:5,6,7</a:t>
          </a:r>
        </a:p>
      </xdr:txBody>
    </xdr:sp>
    <xdr:clientData/>
  </xdr:oneCellAnchor>
  <xdr:oneCellAnchor>
    <xdr:from>
      <xdr:col>14</xdr:col>
      <xdr:colOff>299842</xdr:colOff>
      <xdr:row>56</xdr:row>
      <xdr:rowOff>132410</xdr:rowOff>
    </xdr:from>
    <xdr:ext cx="578813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F706768-CD63-40E0-BAF9-D755D722E48B}"/>
            </a:ext>
          </a:extLst>
        </xdr:cNvPr>
        <xdr:cNvSpPr txBox="1"/>
      </xdr:nvSpPr>
      <xdr:spPr>
        <a:xfrm>
          <a:off x="8552302" y="10388930"/>
          <a:ext cx="578813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0:5,6,7</a:t>
          </a:r>
        </a:p>
      </xdr:txBody>
    </xdr:sp>
    <xdr:clientData/>
  </xdr:oneCellAnchor>
  <xdr:oneCellAnchor>
    <xdr:from>
      <xdr:col>15</xdr:col>
      <xdr:colOff>501320</xdr:colOff>
      <xdr:row>56</xdr:row>
      <xdr:rowOff>34254</xdr:rowOff>
    </xdr:from>
    <xdr:ext cx="578813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4F9BD24-8743-41F6-86E0-BBC26FD6BD55}"/>
            </a:ext>
          </a:extLst>
        </xdr:cNvPr>
        <xdr:cNvSpPr txBox="1"/>
      </xdr:nvSpPr>
      <xdr:spPr>
        <a:xfrm>
          <a:off x="9317660" y="10290774"/>
          <a:ext cx="578813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0:6,7,8</a:t>
          </a:r>
        </a:p>
      </xdr:txBody>
    </xdr:sp>
    <xdr:clientData/>
  </xdr:oneCellAnchor>
  <xdr:oneCellAnchor>
    <xdr:from>
      <xdr:col>17</xdr:col>
      <xdr:colOff>209435</xdr:colOff>
      <xdr:row>55</xdr:row>
      <xdr:rowOff>158240</xdr:rowOff>
    </xdr:from>
    <xdr:ext cx="685509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320A0BA-A7DC-4FE0-9E20-B6DF68F76A83}"/>
            </a:ext>
          </a:extLst>
        </xdr:cNvPr>
        <xdr:cNvSpPr txBox="1"/>
      </xdr:nvSpPr>
      <xdr:spPr>
        <a:xfrm>
          <a:off x="10153535" y="10231880"/>
          <a:ext cx="685509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0:6,7,8,9</a:t>
          </a:r>
        </a:p>
      </xdr:txBody>
    </xdr:sp>
    <xdr:clientData/>
  </xdr:oneCellAnchor>
  <xdr:oneCellAnchor>
    <xdr:from>
      <xdr:col>5</xdr:col>
      <xdr:colOff>802018</xdr:colOff>
      <xdr:row>53</xdr:row>
      <xdr:rowOff>112645</xdr:rowOff>
    </xdr:from>
    <xdr:ext cx="43691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B96F69F-D5FF-4A78-BF88-150DB682AC52}"/>
            </a:ext>
          </a:extLst>
        </xdr:cNvPr>
        <xdr:cNvSpPr txBox="1"/>
      </xdr:nvSpPr>
      <xdr:spPr>
        <a:xfrm>
          <a:off x="4131958" y="9820525"/>
          <a:ext cx="43691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1:11</a:t>
          </a:r>
        </a:p>
      </xdr:txBody>
    </xdr:sp>
    <xdr:clientData/>
  </xdr:oneCellAnchor>
  <xdr:oneCellAnchor>
    <xdr:from>
      <xdr:col>7</xdr:col>
      <xdr:colOff>351303</xdr:colOff>
      <xdr:row>52</xdr:row>
      <xdr:rowOff>34823</xdr:rowOff>
    </xdr:from>
    <xdr:ext cx="43691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EA69EEB-C1E4-4302-BE95-FA8EB7545FA0}"/>
            </a:ext>
          </a:extLst>
        </xdr:cNvPr>
        <xdr:cNvSpPr txBox="1"/>
      </xdr:nvSpPr>
      <xdr:spPr>
        <a:xfrm>
          <a:off x="4709943" y="9559823"/>
          <a:ext cx="43691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1:13</a:t>
          </a:r>
        </a:p>
      </xdr:txBody>
    </xdr:sp>
    <xdr:clientData/>
  </xdr:oneCellAnchor>
  <xdr:oneCellAnchor>
    <xdr:from>
      <xdr:col>8</xdr:col>
      <xdr:colOff>539371</xdr:colOff>
      <xdr:row>51</xdr:row>
      <xdr:rowOff>154798</xdr:rowOff>
    </xdr:from>
    <xdr:ext cx="615105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223AE1D-C08C-411B-AB40-A8831437DEB1}"/>
            </a:ext>
          </a:extLst>
        </xdr:cNvPr>
        <xdr:cNvSpPr txBox="1"/>
      </xdr:nvSpPr>
      <xdr:spPr>
        <a:xfrm>
          <a:off x="5408551" y="9496918"/>
          <a:ext cx="61510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1:14,15</a:t>
          </a:r>
        </a:p>
      </xdr:txBody>
    </xdr:sp>
    <xdr:clientData/>
  </xdr:oneCellAnchor>
  <xdr:oneCellAnchor>
    <xdr:from>
      <xdr:col>10</xdr:col>
      <xdr:colOff>101626</xdr:colOff>
      <xdr:row>50</xdr:row>
      <xdr:rowOff>112645</xdr:rowOff>
    </xdr:from>
    <xdr:ext cx="615105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C2C60F2F-6B98-4B28-90DB-6C0C41CCBE24}"/>
            </a:ext>
          </a:extLst>
        </xdr:cNvPr>
        <xdr:cNvSpPr txBox="1"/>
      </xdr:nvSpPr>
      <xdr:spPr>
        <a:xfrm>
          <a:off x="6098566" y="9271885"/>
          <a:ext cx="61510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1:15,16</a:t>
          </a:r>
        </a:p>
      </xdr:txBody>
    </xdr:sp>
    <xdr:clientData/>
  </xdr:oneCellAnchor>
  <xdr:oneCellAnchor>
    <xdr:from>
      <xdr:col>11</xdr:col>
      <xdr:colOff>286452</xdr:colOff>
      <xdr:row>49</xdr:row>
      <xdr:rowOff>167768</xdr:rowOff>
    </xdr:from>
    <xdr:ext cx="615105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D1B836C5-2D1E-48FC-B825-920C0F2B43C1}"/>
            </a:ext>
          </a:extLst>
        </xdr:cNvPr>
        <xdr:cNvSpPr txBox="1"/>
      </xdr:nvSpPr>
      <xdr:spPr>
        <a:xfrm>
          <a:off x="6847272" y="9144128"/>
          <a:ext cx="61510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1:17,18</a:t>
          </a:r>
        </a:p>
      </xdr:txBody>
    </xdr:sp>
    <xdr:clientData/>
  </xdr:oneCellAnchor>
  <xdr:oneCellAnchor>
    <xdr:from>
      <xdr:col>12</xdr:col>
      <xdr:colOff>416155</xdr:colOff>
      <xdr:row>48</xdr:row>
      <xdr:rowOff>57522</xdr:rowOff>
    </xdr:from>
    <xdr:ext cx="7932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3142BC30-6170-44FA-ACFC-FAFA906B1976}"/>
            </a:ext>
          </a:extLst>
        </xdr:cNvPr>
        <xdr:cNvSpPr txBox="1"/>
      </xdr:nvSpPr>
      <xdr:spPr>
        <a:xfrm>
          <a:off x="7540855" y="8851002"/>
          <a:ext cx="79329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1:18,19,20</a:t>
          </a:r>
        </a:p>
      </xdr:txBody>
    </xdr:sp>
    <xdr:clientData/>
  </xdr:oneCellAnchor>
  <xdr:oneCellAnchor>
    <xdr:from>
      <xdr:col>14</xdr:col>
      <xdr:colOff>27048</xdr:colOff>
      <xdr:row>46</xdr:row>
      <xdr:rowOff>148313</xdr:rowOff>
    </xdr:from>
    <xdr:ext cx="793294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99518F3-CB21-4144-AACE-C80A160EC39B}"/>
            </a:ext>
          </a:extLst>
        </xdr:cNvPr>
        <xdr:cNvSpPr txBox="1"/>
      </xdr:nvSpPr>
      <xdr:spPr>
        <a:xfrm>
          <a:off x="8279508" y="8576033"/>
          <a:ext cx="79329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1:19,20,21</a:t>
          </a:r>
        </a:p>
      </xdr:txBody>
    </xdr:sp>
    <xdr:clientData/>
  </xdr:oneCellAnchor>
  <xdr:oneCellAnchor>
    <xdr:from>
      <xdr:col>15</xdr:col>
      <xdr:colOff>202147</xdr:colOff>
      <xdr:row>45</xdr:row>
      <xdr:rowOff>28339</xdr:rowOff>
    </xdr:from>
    <xdr:ext cx="793294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3F851C7A-CEEC-4C83-AA5A-DC6B28C5F5D9}"/>
            </a:ext>
          </a:extLst>
        </xdr:cNvPr>
        <xdr:cNvSpPr txBox="1"/>
      </xdr:nvSpPr>
      <xdr:spPr>
        <a:xfrm>
          <a:off x="9018487" y="8273179"/>
          <a:ext cx="79329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1:21,22,23</a:t>
          </a:r>
        </a:p>
      </xdr:txBody>
    </xdr:sp>
    <xdr:clientData/>
  </xdr:oneCellAnchor>
  <xdr:oneCellAnchor>
    <xdr:from>
      <xdr:col>16</xdr:col>
      <xdr:colOff>208632</xdr:colOff>
      <xdr:row>43</xdr:row>
      <xdr:rowOff>80220</xdr:rowOff>
    </xdr:from>
    <xdr:ext cx="971484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78C7997-51BC-4CE3-BF78-A008519C4BB9}"/>
            </a:ext>
          </a:extLst>
        </xdr:cNvPr>
        <xdr:cNvSpPr txBox="1"/>
      </xdr:nvSpPr>
      <xdr:spPr>
        <a:xfrm>
          <a:off x="9588852" y="7959300"/>
          <a:ext cx="97148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1:22,23,24,25</a:t>
          </a:r>
        </a:p>
      </xdr:txBody>
    </xdr:sp>
    <xdr:clientData/>
  </xdr:oneCellAnchor>
  <xdr:oneCellAnchor>
    <xdr:from>
      <xdr:col>6</xdr:col>
      <xdr:colOff>10836</xdr:colOff>
      <xdr:row>73</xdr:row>
      <xdr:rowOff>162414</xdr:rowOff>
    </xdr:from>
    <xdr:ext cx="40863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6738E2FB-A161-47F9-8C80-64A3E100C3E2}"/>
            </a:ext>
          </a:extLst>
        </xdr:cNvPr>
        <xdr:cNvSpPr txBox="1"/>
      </xdr:nvSpPr>
      <xdr:spPr>
        <a:xfrm>
          <a:off x="4178976" y="13527894"/>
          <a:ext cx="408638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0:-5</a:t>
          </a:r>
        </a:p>
      </xdr:txBody>
    </xdr:sp>
    <xdr:clientData/>
  </xdr:oneCellAnchor>
  <xdr:oneCellAnchor>
    <xdr:from>
      <xdr:col>7</xdr:col>
      <xdr:colOff>355474</xdr:colOff>
      <xdr:row>74</xdr:row>
      <xdr:rowOff>128173</xdr:rowOff>
    </xdr:from>
    <xdr:ext cx="40863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5A5AA61-6C1D-4A71-9130-62B24012354A}"/>
            </a:ext>
          </a:extLst>
        </xdr:cNvPr>
        <xdr:cNvSpPr txBox="1"/>
      </xdr:nvSpPr>
      <xdr:spPr>
        <a:xfrm>
          <a:off x="4714114" y="13676533"/>
          <a:ext cx="408638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0:-5</a:t>
          </a:r>
        </a:p>
      </xdr:txBody>
    </xdr:sp>
    <xdr:clientData/>
  </xdr:oneCellAnchor>
  <xdr:oneCellAnchor>
    <xdr:from>
      <xdr:col>8</xdr:col>
      <xdr:colOff>455944</xdr:colOff>
      <xdr:row>75</xdr:row>
      <xdr:rowOff>31083</xdr:rowOff>
    </xdr:from>
    <xdr:ext cx="55855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BB29D42-04E1-4F4F-9B95-87BD06ACA457}"/>
            </a:ext>
          </a:extLst>
        </xdr:cNvPr>
        <xdr:cNvSpPr txBox="1"/>
      </xdr:nvSpPr>
      <xdr:spPr>
        <a:xfrm>
          <a:off x="5325124" y="13762323"/>
          <a:ext cx="55855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0:-5,-6</a:t>
          </a:r>
        </a:p>
      </xdr:txBody>
    </xdr:sp>
    <xdr:clientData/>
  </xdr:oneCellAnchor>
  <xdr:oneCellAnchor>
    <xdr:from>
      <xdr:col>10</xdr:col>
      <xdr:colOff>88149</xdr:colOff>
      <xdr:row>75</xdr:row>
      <xdr:rowOff>137658</xdr:rowOff>
    </xdr:from>
    <xdr:ext cx="55855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A9BCFBB7-1029-4B09-A529-F9211B0D894D}"/>
            </a:ext>
          </a:extLst>
        </xdr:cNvPr>
        <xdr:cNvSpPr txBox="1"/>
      </xdr:nvSpPr>
      <xdr:spPr>
        <a:xfrm>
          <a:off x="6085089" y="13868898"/>
          <a:ext cx="55855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0:-6,-7</a:t>
          </a:r>
        </a:p>
      </xdr:txBody>
    </xdr:sp>
    <xdr:clientData/>
  </xdr:oneCellAnchor>
  <xdr:oneCellAnchor>
    <xdr:from>
      <xdr:col>11</xdr:col>
      <xdr:colOff>259491</xdr:colOff>
      <xdr:row>76</xdr:row>
      <xdr:rowOff>19484</xdr:rowOff>
    </xdr:from>
    <xdr:ext cx="55855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AA7C18DA-3473-4705-8235-371EC58E67F8}"/>
            </a:ext>
          </a:extLst>
        </xdr:cNvPr>
        <xdr:cNvSpPr txBox="1"/>
      </xdr:nvSpPr>
      <xdr:spPr>
        <a:xfrm>
          <a:off x="6820311" y="13933604"/>
          <a:ext cx="55855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0:-6,-7</a:t>
          </a:r>
        </a:p>
      </xdr:txBody>
    </xdr:sp>
    <xdr:clientData/>
  </xdr:oneCellAnchor>
  <xdr:oneCellAnchor>
    <xdr:from>
      <xdr:col>12</xdr:col>
      <xdr:colOff>412817</xdr:colOff>
      <xdr:row>76</xdr:row>
      <xdr:rowOff>174742</xdr:rowOff>
    </xdr:from>
    <xdr:ext cx="708464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37609F77-51E5-40E6-9BD0-0C621F5B0FA0}"/>
            </a:ext>
          </a:extLst>
        </xdr:cNvPr>
        <xdr:cNvSpPr txBox="1"/>
      </xdr:nvSpPr>
      <xdr:spPr>
        <a:xfrm>
          <a:off x="7537517" y="14088862"/>
          <a:ext cx="70846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0:-6,-7,-8</a:t>
          </a:r>
        </a:p>
      </xdr:txBody>
    </xdr:sp>
    <xdr:clientData/>
  </xdr:oneCellAnchor>
  <xdr:oneCellAnchor>
    <xdr:from>
      <xdr:col>14</xdr:col>
      <xdr:colOff>43168</xdr:colOff>
      <xdr:row>77</xdr:row>
      <xdr:rowOff>68592</xdr:rowOff>
    </xdr:from>
    <xdr:ext cx="708464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FA19D542-9EB0-415E-A1DD-079050AC9C15}"/>
            </a:ext>
          </a:extLst>
        </xdr:cNvPr>
        <xdr:cNvSpPr txBox="1"/>
      </xdr:nvSpPr>
      <xdr:spPr>
        <a:xfrm>
          <a:off x="8295628" y="14165592"/>
          <a:ext cx="70846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0:-7,-8,-9</a:t>
          </a:r>
        </a:p>
      </xdr:txBody>
    </xdr:sp>
    <xdr:clientData/>
  </xdr:oneCellAnchor>
  <xdr:oneCellAnchor>
    <xdr:from>
      <xdr:col>15</xdr:col>
      <xdr:colOff>267759</xdr:colOff>
      <xdr:row>77</xdr:row>
      <xdr:rowOff>164844</xdr:rowOff>
    </xdr:from>
    <xdr:ext cx="708464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62A9A9E9-0717-4801-8FCE-6FAACB18BB8C}"/>
            </a:ext>
          </a:extLst>
        </xdr:cNvPr>
        <xdr:cNvSpPr txBox="1"/>
      </xdr:nvSpPr>
      <xdr:spPr>
        <a:xfrm>
          <a:off x="9084099" y="14261844"/>
          <a:ext cx="70846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0:-7,-8,-9</a:t>
          </a:r>
        </a:p>
      </xdr:txBody>
    </xdr:sp>
    <xdr:clientData/>
  </xdr:oneCellAnchor>
  <xdr:oneCellAnchor>
    <xdr:from>
      <xdr:col>16</xdr:col>
      <xdr:colOff>488337</xdr:colOff>
      <xdr:row>78</xdr:row>
      <xdr:rowOff>136769</xdr:rowOff>
    </xdr:from>
    <xdr:ext cx="929870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50ED5A57-8773-4D51-BEE8-14B10D792161}"/>
            </a:ext>
          </a:extLst>
        </xdr:cNvPr>
        <xdr:cNvSpPr txBox="1"/>
      </xdr:nvSpPr>
      <xdr:spPr>
        <a:xfrm>
          <a:off x="9868557" y="14416649"/>
          <a:ext cx="929870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0:-7,-8,-9,-10</a:t>
          </a:r>
        </a:p>
      </xdr:txBody>
    </xdr:sp>
    <xdr:clientData/>
  </xdr:oneCellAnchor>
  <xdr:oneCellAnchor>
    <xdr:from>
      <xdr:col>6</xdr:col>
      <xdr:colOff>10836</xdr:colOff>
      <xdr:row>79</xdr:row>
      <xdr:rowOff>52385</xdr:rowOff>
    </xdr:from>
    <xdr:ext cx="4801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D304DCE6-9D3D-430B-A51D-7E12A7F27298}"/>
            </a:ext>
          </a:extLst>
        </xdr:cNvPr>
        <xdr:cNvSpPr txBox="1"/>
      </xdr:nvSpPr>
      <xdr:spPr>
        <a:xfrm>
          <a:off x="4178976" y="14515145"/>
          <a:ext cx="48013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0:-13</a:t>
          </a:r>
        </a:p>
      </xdr:txBody>
    </xdr:sp>
    <xdr:clientData/>
  </xdr:oneCellAnchor>
  <xdr:oneCellAnchor>
    <xdr:from>
      <xdr:col>7</xdr:col>
      <xdr:colOff>355474</xdr:colOff>
      <xdr:row>80</xdr:row>
      <xdr:rowOff>18144</xdr:rowOff>
    </xdr:from>
    <xdr:ext cx="4801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B1896862-6E18-4E16-A0E1-01655708C9C5}"/>
            </a:ext>
          </a:extLst>
        </xdr:cNvPr>
        <xdr:cNvSpPr txBox="1"/>
      </xdr:nvSpPr>
      <xdr:spPr>
        <a:xfrm>
          <a:off x="4714114" y="14663784"/>
          <a:ext cx="48013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0:-14</a:t>
          </a:r>
        </a:p>
      </xdr:txBody>
    </xdr:sp>
    <xdr:clientData/>
  </xdr:oneCellAnchor>
  <xdr:oneCellAnchor>
    <xdr:from>
      <xdr:col>8</xdr:col>
      <xdr:colOff>455944</xdr:colOff>
      <xdr:row>81</xdr:row>
      <xdr:rowOff>67178</xdr:rowOff>
    </xdr:from>
    <xdr:ext cx="701539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36B91645-56A3-45B2-9298-8E604B565784}"/>
            </a:ext>
          </a:extLst>
        </xdr:cNvPr>
        <xdr:cNvSpPr txBox="1"/>
      </xdr:nvSpPr>
      <xdr:spPr>
        <a:xfrm>
          <a:off x="5325124" y="14895698"/>
          <a:ext cx="701539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0:-15,-16</a:t>
          </a:r>
        </a:p>
      </xdr:txBody>
    </xdr:sp>
    <xdr:clientData/>
  </xdr:oneCellAnchor>
  <xdr:oneCellAnchor>
    <xdr:from>
      <xdr:col>10</xdr:col>
      <xdr:colOff>88149</xdr:colOff>
      <xdr:row>82</xdr:row>
      <xdr:rowOff>125627</xdr:rowOff>
    </xdr:from>
    <xdr:ext cx="701539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963CE88-0A11-4DD3-8256-11A2D12B1B50}"/>
            </a:ext>
          </a:extLst>
        </xdr:cNvPr>
        <xdr:cNvSpPr txBox="1"/>
      </xdr:nvSpPr>
      <xdr:spPr>
        <a:xfrm>
          <a:off x="6085089" y="15137027"/>
          <a:ext cx="701539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0:-17,-18</a:t>
          </a:r>
        </a:p>
      </xdr:txBody>
    </xdr:sp>
    <xdr:clientData/>
  </xdr:oneCellAnchor>
  <xdr:oneCellAnchor>
    <xdr:from>
      <xdr:col>11</xdr:col>
      <xdr:colOff>259491</xdr:colOff>
      <xdr:row>84</xdr:row>
      <xdr:rowOff>23494</xdr:rowOff>
    </xdr:from>
    <xdr:ext cx="701539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A79722C-6427-4CFA-8A15-1D9869897464}"/>
            </a:ext>
          </a:extLst>
        </xdr:cNvPr>
        <xdr:cNvSpPr txBox="1"/>
      </xdr:nvSpPr>
      <xdr:spPr>
        <a:xfrm>
          <a:off x="6820311" y="15400654"/>
          <a:ext cx="701539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0:-18,-19</a:t>
          </a:r>
        </a:p>
      </xdr:txBody>
    </xdr:sp>
    <xdr:clientData/>
  </xdr:oneCellAnchor>
  <xdr:oneCellAnchor>
    <xdr:from>
      <xdr:col>12</xdr:col>
      <xdr:colOff>412817</xdr:colOff>
      <xdr:row>85</xdr:row>
      <xdr:rowOff>126615</xdr:rowOff>
    </xdr:from>
    <xdr:ext cx="922945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CE7293DF-6F3A-42CA-BD2E-C0827A7FD24D}"/>
            </a:ext>
          </a:extLst>
        </xdr:cNvPr>
        <xdr:cNvSpPr txBox="1"/>
      </xdr:nvSpPr>
      <xdr:spPr>
        <a:xfrm>
          <a:off x="7537517" y="15686655"/>
          <a:ext cx="92294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0:-19,-20,-21</a:t>
          </a:r>
        </a:p>
      </xdr:txBody>
    </xdr:sp>
    <xdr:clientData/>
  </xdr:oneCellAnchor>
  <xdr:oneCellAnchor>
    <xdr:from>
      <xdr:col>14</xdr:col>
      <xdr:colOff>43168</xdr:colOff>
      <xdr:row>87</xdr:row>
      <xdr:rowOff>164844</xdr:rowOff>
    </xdr:from>
    <xdr:ext cx="922945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238108E2-5B9E-4838-900E-DCDA9D47CC88}"/>
            </a:ext>
          </a:extLst>
        </xdr:cNvPr>
        <xdr:cNvSpPr txBox="1"/>
      </xdr:nvSpPr>
      <xdr:spPr>
        <a:xfrm>
          <a:off x="8295628" y="16090644"/>
          <a:ext cx="92294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0:-21,-22,-23</a:t>
          </a:r>
        </a:p>
      </xdr:txBody>
    </xdr:sp>
    <xdr:clientData/>
  </xdr:oneCellAnchor>
  <xdr:oneCellAnchor>
    <xdr:from>
      <xdr:col>15</xdr:col>
      <xdr:colOff>267759</xdr:colOff>
      <xdr:row>89</xdr:row>
      <xdr:rowOff>148801</xdr:rowOff>
    </xdr:from>
    <xdr:ext cx="922945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8A249D0-B5AD-4050-B330-3C147D97DD85}"/>
            </a:ext>
          </a:extLst>
        </xdr:cNvPr>
        <xdr:cNvSpPr txBox="1"/>
      </xdr:nvSpPr>
      <xdr:spPr>
        <a:xfrm>
          <a:off x="9084099" y="16440361"/>
          <a:ext cx="92294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0:-22,-23,-24</a:t>
          </a:r>
        </a:p>
      </xdr:txBody>
    </xdr:sp>
    <xdr:clientData/>
  </xdr:oneCellAnchor>
  <xdr:oneCellAnchor>
    <xdr:from>
      <xdr:col>16</xdr:col>
      <xdr:colOff>488337</xdr:colOff>
      <xdr:row>92</xdr:row>
      <xdr:rowOff>46795</xdr:rowOff>
    </xdr:from>
    <xdr:ext cx="1144352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52B98AD9-84D0-44FF-8A61-8501D95CD36F}"/>
            </a:ext>
          </a:extLst>
        </xdr:cNvPr>
        <xdr:cNvSpPr txBox="1"/>
      </xdr:nvSpPr>
      <xdr:spPr>
        <a:xfrm>
          <a:off x="9868557" y="16886995"/>
          <a:ext cx="1144352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0:-23,-24,-25,-26</a:t>
          </a:r>
        </a:p>
      </xdr:txBody>
    </xdr:sp>
    <xdr:clientData/>
  </xdr:oneCellAnchor>
  <xdr:twoCellAnchor editAs="oneCell">
    <xdr:from>
      <xdr:col>3</xdr:col>
      <xdr:colOff>321470</xdr:colOff>
      <xdr:row>35</xdr:row>
      <xdr:rowOff>179109</xdr:rowOff>
    </xdr:from>
    <xdr:to>
      <xdr:col>5</xdr:col>
      <xdr:colOff>85344</xdr:colOff>
      <xdr:row>63</xdr:row>
      <xdr:rowOff>175600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58B3CAA7-06AC-446B-9839-55BF7B9CF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68430" y="6595149"/>
          <a:ext cx="746854" cy="5117131"/>
        </a:xfrm>
        <a:prstGeom prst="rect">
          <a:avLst/>
        </a:prstGeom>
      </xdr:spPr>
    </xdr:pic>
    <xdr:clientData/>
  </xdr:twoCellAnchor>
  <xdr:twoCellAnchor editAs="oneCell">
    <xdr:from>
      <xdr:col>3</xdr:col>
      <xdr:colOff>327151</xdr:colOff>
      <xdr:row>70</xdr:row>
      <xdr:rowOff>35718</xdr:rowOff>
    </xdr:from>
    <xdr:to>
      <xdr:col>5</xdr:col>
      <xdr:colOff>96236</xdr:colOff>
      <xdr:row>98</xdr:row>
      <xdr:rowOff>23813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EBB3F29-2870-4E9A-9614-754BFC36A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74111" y="12852558"/>
          <a:ext cx="752065" cy="5108735"/>
        </a:xfrm>
        <a:prstGeom prst="rect">
          <a:avLst/>
        </a:prstGeom>
      </xdr:spPr>
    </xdr:pic>
    <xdr:clientData/>
  </xdr:twoCellAnchor>
  <xdr:twoCellAnchor>
    <xdr:from>
      <xdr:col>17</xdr:col>
      <xdr:colOff>210725</xdr:colOff>
      <xdr:row>48</xdr:row>
      <xdr:rowOff>134257</xdr:rowOff>
    </xdr:from>
    <xdr:to>
      <xdr:col>18</xdr:col>
      <xdr:colOff>422760</xdr:colOff>
      <xdr:row>57</xdr:row>
      <xdr:rowOff>166914</xdr:rowOff>
    </xdr:to>
    <xdr:sp macro="" textlink="">
      <xdr:nvSpPr>
        <xdr:cNvPr id="56" name="Left Brace 55">
          <a:extLst>
            <a:ext uri="{FF2B5EF4-FFF2-40B4-BE49-F238E27FC236}">
              <a16:creationId xmlns:a16="http://schemas.microsoft.com/office/drawing/2014/main" id="{A5A153B5-219E-4552-8EBB-E5E54918DE90}"/>
            </a:ext>
          </a:extLst>
        </xdr:cNvPr>
        <xdr:cNvSpPr/>
      </xdr:nvSpPr>
      <xdr:spPr>
        <a:xfrm flipH="1">
          <a:off x="10154825" y="8927737"/>
          <a:ext cx="821635" cy="1678577"/>
        </a:xfrm>
        <a:prstGeom prst="leftBrac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18</xdr:col>
      <xdr:colOff>544857</xdr:colOff>
      <xdr:row>52</xdr:row>
      <xdr:rowOff>115055</xdr:rowOff>
    </xdr:from>
    <xdr:ext cx="256160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FD65DB6B-4DEC-4D2D-A6D1-426435D2F0A9}"/>
            </a:ext>
          </a:extLst>
        </xdr:cNvPr>
        <xdr:cNvSpPr txBox="1"/>
      </xdr:nvSpPr>
      <xdr:spPr>
        <a:xfrm>
          <a:off x="11098557" y="9640055"/>
          <a:ext cx="256160" cy="264560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FF00"/>
              </a:solidFill>
            </a:rPr>
            <a:t>1</a:t>
          </a:r>
        </a:p>
      </xdr:txBody>
    </xdr:sp>
    <xdr:clientData/>
  </xdr:oneCellAnchor>
  <xdr:oneCellAnchor>
    <xdr:from>
      <xdr:col>18</xdr:col>
      <xdr:colOff>544857</xdr:colOff>
      <xdr:row>40</xdr:row>
      <xdr:rowOff>64255</xdr:rowOff>
    </xdr:from>
    <xdr:ext cx="256160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748AF698-C191-4F24-940C-3B77C86F1130}"/>
            </a:ext>
          </a:extLst>
        </xdr:cNvPr>
        <xdr:cNvSpPr txBox="1"/>
      </xdr:nvSpPr>
      <xdr:spPr>
        <a:xfrm>
          <a:off x="11098557" y="7394695"/>
          <a:ext cx="256160" cy="264560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FF00"/>
              </a:solidFill>
            </a:rPr>
            <a:t>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1"/>
  <sheetViews>
    <sheetView topLeftCell="A10" zoomScale="130" zoomScaleNormal="130" workbookViewId="0">
      <selection activeCell="F23" sqref="F23"/>
    </sheetView>
  </sheetViews>
  <sheetFormatPr defaultRowHeight="14.4"/>
  <cols>
    <col min="1" max="1" width="38" bestFit="1" customWidth="1"/>
    <col min="2" max="2" width="46.5546875" style="3" bestFit="1" customWidth="1"/>
    <col min="3" max="4" width="12.77734375" bestFit="1" customWidth="1"/>
  </cols>
  <sheetData>
    <row r="1" spans="1:9">
      <c r="A1" s="1" t="s">
        <v>5</v>
      </c>
      <c r="B1" s="3">
        <v>4</v>
      </c>
    </row>
    <row r="2" spans="1:9">
      <c r="A2" s="1" t="s">
        <v>2</v>
      </c>
      <c r="B2" s="3" t="s">
        <v>3</v>
      </c>
    </row>
    <row r="3" spans="1:9">
      <c r="A3" t="s">
        <v>4</v>
      </c>
      <c r="B3" s="3">
        <v>2</v>
      </c>
    </row>
    <row r="4" spans="1:9">
      <c r="A4" s="1" t="s">
        <v>0</v>
      </c>
      <c r="B4" s="3" t="s">
        <v>7</v>
      </c>
    </row>
    <row r="5" spans="1:9">
      <c r="A5" t="s">
        <v>1</v>
      </c>
      <c r="B5" s="3" t="s">
        <v>10</v>
      </c>
    </row>
    <row r="7" spans="1:9">
      <c r="D7" t="s">
        <v>6</v>
      </c>
      <c r="E7">
        <v>-2</v>
      </c>
      <c r="F7">
        <v>-1</v>
      </c>
      <c r="G7">
        <v>0</v>
      </c>
      <c r="H7">
        <v>1</v>
      </c>
      <c r="I7">
        <v>2</v>
      </c>
    </row>
    <row r="8" spans="1:9">
      <c r="D8" t="s">
        <v>8</v>
      </c>
      <c r="E8" s="2" t="s">
        <v>11</v>
      </c>
      <c r="F8" s="2" t="s">
        <v>13</v>
      </c>
      <c r="G8" s="2" t="s">
        <v>15</v>
      </c>
      <c r="H8" s="2" t="s">
        <v>17</v>
      </c>
      <c r="I8" s="2" t="s">
        <v>19</v>
      </c>
    </row>
    <row r="9" spans="1:9">
      <c r="D9" t="s">
        <v>9</v>
      </c>
      <c r="E9" s="2" t="s">
        <v>12</v>
      </c>
      <c r="F9" s="2" t="s">
        <v>14</v>
      </c>
      <c r="G9" s="2" t="s">
        <v>16</v>
      </c>
      <c r="H9" s="2" t="s">
        <v>18</v>
      </c>
      <c r="I9" s="2" t="s">
        <v>20</v>
      </c>
    </row>
    <row r="11" spans="1:9">
      <c r="A11" t="s">
        <v>21</v>
      </c>
      <c r="B11" s="7" t="s">
        <v>24</v>
      </c>
    </row>
    <row r="12" spans="1:9">
      <c r="B12" s="6" t="s">
        <v>88</v>
      </c>
      <c r="C12" s="5" t="s">
        <v>82</v>
      </c>
    </row>
    <row r="13" spans="1:9">
      <c r="A13" s="4" t="s">
        <v>23</v>
      </c>
      <c r="B13" s="3" t="s">
        <v>25</v>
      </c>
    </row>
    <row r="14" spans="1:9">
      <c r="A14" t="s">
        <v>22</v>
      </c>
      <c r="B14" s="3" t="s">
        <v>91</v>
      </c>
    </row>
    <row r="15" spans="1:9">
      <c r="B15" s="6" t="s">
        <v>87</v>
      </c>
      <c r="C15" s="5" t="s">
        <v>82</v>
      </c>
    </row>
    <row r="17" spans="1:2">
      <c r="A17" t="s">
        <v>26</v>
      </c>
    </row>
    <row r="18" spans="1:2">
      <c r="A18" s="1" t="s">
        <v>28</v>
      </c>
      <c r="B18" s="3" t="s">
        <v>30</v>
      </c>
    </row>
    <row r="19" spans="1:2">
      <c r="A19" t="s">
        <v>27</v>
      </c>
      <c r="B19" s="3" t="s">
        <v>36</v>
      </c>
    </row>
    <row r="20" spans="1:2">
      <c r="A20" t="s">
        <v>32</v>
      </c>
      <c r="B20" s="3" t="s">
        <v>33</v>
      </c>
    </row>
    <row r="21" spans="1:2">
      <c r="A21" s="1" t="s">
        <v>29</v>
      </c>
      <c r="B21" s="3" t="s">
        <v>34</v>
      </c>
    </row>
    <row r="22" spans="1:2">
      <c r="A22" t="s">
        <v>37</v>
      </c>
      <c r="B22" s="3" t="s">
        <v>35</v>
      </c>
    </row>
    <row r="23" spans="1:2">
      <c r="A23" t="s">
        <v>37</v>
      </c>
      <c r="B23" s="3" t="s">
        <v>33</v>
      </c>
    </row>
    <row r="33" spans="1:3">
      <c r="A33" t="s">
        <v>31</v>
      </c>
      <c r="B33" s="3" t="s">
        <v>33</v>
      </c>
    </row>
    <row r="34" spans="1:3">
      <c r="B34" s="6" t="s">
        <v>86</v>
      </c>
      <c r="C34" s="5" t="s">
        <v>83</v>
      </c>
    </row>
    <row r="35" spans="1:3">
      <c r="B35" s="6" t="s">
        <v>85</v>
      </c>
      <c r="C35" s="5" t="s">
        <v>84</v>
      </c>
    </row>
    <row r="36" spans="1:3">
      <c r="A36" s="15" t="s">
        <v>90</v>
      </c>
      <c r="B36" s="3" t="s">
        <v>93</v>
      </c>
    </row>
    <row r="37" spans="1:3">
      <c r="B37" s="3" t="s">
        <v>92</v>
      </c>
    </row>
    <row r="38" spans="1:3">
      <c r="B38" s="3" t="s">
        <v>94</v>
      </c>
      <c r="C38" s="5" t="s">
        <v>95</v>
      </c>
    </row>
    <row r="39" spans="1:3">
      <c r="B39" s="6" t="s">
        <v>89</v>
      </c>
    </row>
    <row r="40" spans="1:3">
      <c r="A40" s="15" t="s">
        <v>96</v>
      </c>
      <c r="B40" s="6" t="s">
        <v>97</v>
      </c>
      <c r="C40" s="5" t="s">
        <v>98</v>
      </c>
    </row>
    <row r="41" spans="1:3">
      <c r="A41" t="s">
        <v>101</v>
      </c>
      <c r="B41" s="6" t="s">
        <v>99</v>
      </c>
      <c r="C41" s="5" t="s">
        <v>100</v>
      </c>
    </row>
  </sheetData>
  <pageMargins left="0.7" right="0.7" top="0.75" bottom="0.75" header="0.3" footer="0.3"/>
  <ignoredErrors>
    <ignoredError sqref="B23 B20 B33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10C9-520D-46F6-ACEC-D58F4BB4F170}">
  <sheetPr codeName="Sheet3"/>
  <dimension ref="A1:AQ30"/>
  <sheetViews>
    <sheetView topLeftCell="A27" zoomScale="130" zoomScaleNormal="130" workbookViewId="0">
      <selection activeCell="C34" sqref="C34"/>
    </sheetView>
  </sheetViews>
  <sheetFormatPr defaultRowHeight="14.4"/>
  <cols>
    <col min="1" max="1" width="15.21875" bestFit="1" customWidth="1"/>
    <col min="2" max="2" width="10.5546875" bestFit="1" customWidth="1"/>
    <col min="3" max="3" width="8.44140625" customWidth="1"/>
    <col min="4" max="4" width="8.77734375" customWidth="1"/>
    <col min="5" max="5" width="5.5546875" bestFit="1" customWidth="1"/>
    <col min="6" max="6" width="12.21875" bestFit="1" customWidth="1"/>
    <col min="7" max="7" width="2.77734375" bestFit="1" customWidth="1"/>
    <col min="8" max="8" width="7.44140625" bestFit="1" customWidth="1"/>
    <col min="9" max="9" width="8.21875" style="10" bestFit="1" customWidth="1"/>
    <col min="10" max="17" width="8.21875" bestFit="1" customWidth="1"/>
    <col min="23" max="23" width="9.6640625" customWidth="1"/>
  </cols>
  <sheetData>
    <row r="1" spans="1:43">
      <c r="A1" t="s">
        <v>40</v>
      </c>
    </row>
    <row r="2" spans="1:43" ht="15.6">
      <c r="G2" s="5" t="s">
        <v>66</v>
      </c>
      <c r="H2" t="s">
        <v>67</v>
      </c>
      <c r="AQ2" s="12"/>
    </row>
    <row r="3" spans="1:43">
      <c r="A3" t="s">
        <v>39</v>
      </c>
      <c r="B3">
        <v>4</v>
      </c>
      <c r="F3" t="s">
        <v>63</v>
      </c>
      <c r="G3" s="11"/>
      <c r="H3" s="11"/>
      <c r="I3" s="13">
        <f>SUM(B20)</f>
        <v>8</v>
      </c>
      <c r="J3" s="13">
        <f t="shared" ref="J3:Q3" si="0">SUM(I3+1)</f>
        <v>9</v>
      </c>
      <c r="K3" s="13">
        <f t="shared" si="0"/>
        <v>10</v>
      </c>
      <c r="L3" s="13">
        <f t="shared" si="0"/>
        <v>11</v>
      </c>
      <c r="M3" s="13">
        <f t="shared" si="0"/>
        <v>12</v>
      </c>
      <c r="N3" s="13">
        <f t="shared" si="0"/>
        <v>13</v>
      </c>
      <c r="O3" s="13">
        <f t="shared" si="0"/>
        <v>14</v>
      </c>
      <c r="P3" s="13">
        <f t="shared" si="0"/>
        <v>15</v>
      </c>
      <c r="Q3" s="13">
        <f t="shared" si="0"/>
        <v>16</v>
      </c>
    </row>
    <row r="4" spans="1:43">
      <c r="A4" t="s">
        <v>38</v>
      </c>
      <c r="B4">
        <v>2</v>
      </c>
      <c r="F4" t="s">
        <v>41</v>
      </c>
      <c r="G4" s="11"/>
      <c r="H4" s="11"/>
      <c r="I4" s="10">
        <f t="shared" ref="I4:Q4" si="1">I3*$B$10</f>
        <v>0.5</v>
      </c>
      <c r="J4" s="10">
        <f t="shared" si="1"/>
        <v>0.5625</v>
      </c>
      <c r="K4" s="10">
        <f t="shared" si="1"/>
        <v>0.625</v>
      </c>
      <c r="L4" s="10">
        <f t="shared" si="1"/>
        <v>0.6875</v>
      </c>
      <c r="M4" s="10">
        <f t="shared" si="1"/>
        <v>0.75</v>
      </c>
      <c r="N4" s="10">
        <f t="shared" si="1"/>
        <v>0.8125</v>
      </c>
      <c r="O4" s="10">
        <f t="shared" si="1"/>
        <v>0.875</v>
      </c>
      <c r="P4" s="10">
        <f t="shared" si="1"/>
        <v>0.9375</v>
      </c>
      <c r="Q4" s="10">
        <f t="shared" si="1"/>
        <v>1</v>
      </c>
    </row>
    <row r="5" spans="1:43">
      <c r="A5" t="s">
        <v>43</v>
      </c>
      <c r="B5" t="s">
        <v>7</v>
      </c>
      <c r="F5" t="s">
        <v>53</v>
      </c>
      <c r="G5">
        <v>-2</v>
      </c>
      <c r="H5" s="10">
        <f>SUM(G5-$B$6)</f>
        <v>-2.6666666666666665</v>
      </c>
      <c r="I5" s="10">
        <f t="shared" ref="I5:Q14" si="2">SUM(I$4*$H5)</f>
        <v>-1.3333333333333333</v>
      </c>
      <c r="J5" s="10">
        <f t="shared" si="2"/>
        <v>-1.5</v>
      </c>
      <c r="K5" s="10">
        <f t="shared" si="2"/>
        <v>-1.6666666666666665</v>
      </c>
      <c r="L5" s="10">
        <f t="shared" si="2"/>
        <v>-1.8333333333333333</v>
      </c>
      <c r="M5" s="10">
        <f t="shared" si="2"/>
        <v>-2</v>
      </c>
      <c r="N5" s="10">
        <f t="shared" si="2"/>
        <v>-2.1666666666666665</v>
      </c>
      <c r="O5" s="10">
        <f t="shared" si="2"/>
        <v>-2.333333333333333</v>
      </c>
      <c r="P5" s="10">
        <f t="shared" si="2"/>
        <v>-2.5</v>
      </c>
      <c r="Q5" s="10">
        <f t="shared" si="2"/>
        <v>-2.6666666666666665</v>
      </c>
    </row>
    <row r="6" spans="1:43">
      <c r="A6" t="s">
        <v>42</v>
      </c>
      <c r="B6" s="8">
        <f>SUM(B4/(B3-1))</f>
        <v>0.66666666666666663</v>
      </c>
      <c r="F6" t="s">
        <v>54</v>
      </c>
      <c r="G6">
        <v>-1</v>
      </c>
      <c r="H6" s="10">
        <f t="shared" ref="H6:H9" si="3">SUM(G6-$B$6)</f>
        <v>-1.6666666666666665</v>
      </c>
      <c r="I6" s="10">
        <f t="shared" si="2"/>
        <v>-0.83333333333333326</v>
      </c>
      <c r="J6" s="10">
        <f t="shared" si="2"/>
        <v>-0.93749999999999989</v>
      </c>
      <c r="K6" s="10">
        <f t="shared" si="2"/>
        <v>-1.0416666666666665</v>
      </c>
      <c r="L6" s="10">
        <f t="shared" si="2"/>
        <v>-1.1458333333333333</v>
      </c>
      <c r="M6" s="10">
        <f t="shared" si="2"/>
        <v>-1.25</v>
      </c>
      <c r="N6" s="10">
        <f t="shared" si="2"/>
        <v>-1.3541666666666665</v>
      </c>
      <c r="O6" s="10">
        <f t="shared" si="2"/>
        <v>-1.4583333333333333</v>
      </c>
      <c r="P6" s="10">
        <f t="shared" si="2"/>
        <v>-1.5624999999999998</v>
      </c>
      <c r="Q6" s="10">
        <f t="shared" si="2"/>
        <v>-1.6666666666666665</v>
      </c>
    </row>
    <row r="7" spans="1:43">
      <c r="A7" t="s">
        <v>27</v>
      </c>
      <c r="B7">
        <v>4</v>
      </c>
      <c r="F7" t="s">
        <v>55</v>
      </c>
      <c r="G7">
        <v>0</v>
      </c>
      <c r="H7" s="10">
        <f t="shared" si="3"/>
        <v>-0.66666666666666663</v>
      </c>
      <c r="I7" s="10">
        <f t="shared" si="2"/>
        <v>-0.33333333333333331</v>
      </c>
      <c r="J7" s="10">
        <f t="shared" si="2"/>
        <v>-0.375</v>
      </c>
      <c r="K7" s="10">
        <f t="shared" si="2"/>
        <v>-0.41666666666666663</v>
      </c>
      <c r="L7" s="10">
        <f t="shared" si="2"/>
        <v>-0.45833333333333331</v>
      </c>
      <c r="M7" s="10">
        <f t="shared" si="2"/>
        <v>-0.5</v>
      </c>
      <c r="N7" s="10">
        <f t="shared" si="2"/>
        <v>-0.54166666666666663</v>
      </c>
      <c r="O7" s="10">
        <f t="shared" si="2"/>
        <v>-0.58333333333333326</v>
      </c>
      <c r="P7" s="10">
        <f t="shared" si="2"/>
        <v>-0.625</v>
      </c>
      <c r="Q7" s="10">
        <f t="shared" si="2"/>
        <v>-0.66666666666666663</v>
      </c>
    </row>
    <row r="8" spans="1:43">
      <c r="A8" s="9" t="s">
        <v>31</v>
      </c>
      <c r="B8" s="9">
        <v>4</v>
      </c>
      <c r="F8" t="s">
        <v>56</v>
      </c>
      <c r="G8">
        <v>1</v>
      </c>
      <c r="H8" s="10">
        <f t="shared" si="3"/>
        <v>0.33333333333333337</v>
      </c>
      <c r="I8" s="10">
        <f t="shared" si="2"/>
        <v>0.16666666666666669</v>
      </c>
      <c r="J8" s="10">
        <f t="shared" si="2"/>
        <v>0.18750000000000003</v>
      </c>
      <c r="K8" s="10">
        <f t="shared" si="2"/>
        <v>0.20833333333333337</v>
      </c>
      <c r="L8" s="10">
        <f t="shared" si="2"/>
        <v>0.22916666666666669</v>
      </c>
      <c r="M8" s="10">
        <f t="shared" si="2"/>
        <v>0.25</v>
      </c>
      <c r="N8" s="10">
        <f t="shared" si="2"/>
        <v>0.27083333333333337</v>
      </c>
      <c r="O8" s="10">
        <f t="shared" si="2"/>
        <v>0.29166666666666669</v>
      </c>
      <c r="P8" s="10">
        <f t="shared" si="2"/>
        <v>0.31250000000000006</v>
      </c>
      <c r="Q8" s="10">
        <f t="shared" si="2"/>
        <v>0.33333333333333337</v>
      </c>
    </row>
    <row r="9" spans="1:43">
      <c r="A9" t="s">
        <v>45</v>
      </c>
      <c r="B9">
        <f>SUM(B8)</f>
        <v>4</v>
      </c>
      <c r="C9" s="5" t="s">
        <v>51</v>
      </c>
      <c r="F9" t="s">
        <v>57</v>
      </c>
      <c r="G9">
        <v>2</v>
      </c>
      <c r="H9" s="10">
        <f t="shared" si="3"/>
        <v>1.3333333333333335</v>
      </c>
      <c r="I9" s="10">
        <f t="shared" si="2"/>
        <v>0.66666666666666674</v>
      </c>
      <c r="J9" s="10">
        <f t="shared" si="2"/>
        <v>0.75000000000000011</v>
      </c>
      <c r="K9" s="10">
        <f t="shared" si="2"/>
        <v>0.83333333333333348</v>
      </c>
      <c r="L9" s="10">
        <f t="shared" si="2"/>
        <v>0.91666666666666674</v>
      </c>
      <c r="M9" s="10">
        <f t="shared" si="2"/>
        <v>1</v>
      </c>
      <c r="N9" s="10">
        <f t="shared" si="2"/>
        <v>1.0833333333333335</v>
      </c>
      <c r="O9" s="10">
        <f t="shared" si="2"/>
        <v>1.1666666666666667</v>
      </c>
      <c r="P9" s="10">
        <f t="shared" si="2"/>
        <v>1.2500000000000002</v>
      </c>
      <c r="Q9" s="10">
        <f t="shared" si="2"/>
        <v>1.3333333333333335</v>
      </c>
    </row>
    <row r="10" spans="1:43">
      <c r="A10" t="s">
        <v>46</v>
      </c>
      <c r="B10">
        <f>SUM(2^-B8)</f>
        <v>6.25E-2</v>
      </c>
      <c r="F10" t="s">
        <v>58</v>
      </c>
      <c r="G10">
        <v>-2</v>
      </c>
      <c r="H10" s="10">
        <f>SUM(G10+$B$6)</f>
        <v>-1.3333333333333335</v>
      </c>
      <c r="I10" s="10">
        <f t="shared" si="2"/>
        <v>-0.66666666666666674</v>
      </c>
      <c r="J10" s="10">
        <f t="shared" si="2"/>
        <v>-0.75000000000000011</v>
      </c>
      <c r="K10" s="10">
        <f t="shared" si="2"/>
        <v>-0.83333333333333348</v>
      </c>
      <c r="L10" s="10">
        <f t="shared" si="2"/>
        <v>-0.91666666666666674</v>
      </c>
      <c r="M10" s="10">
        <f t="shared" si="2"/>
        <v>-1</v>
      </c>
      <c r="N10" s="10">
        <f t="shared" si="2"/>
        <v>-1.0833333333333335</v>
      </c>
      <c r="O10" s="10">
        <f t="shared" si="2"/>
        <v>-1.1666666666666667</v>
      </c>
      <c r="P10" s="10">
        <f t="shared" si="2"/>
        <v>-1.2500000000000002</v>
      </c>
      <c r="Q10" s="10">
        <f t="shared" si="2"/>
        <v>-1.3333333333333335</v>
      </c>
    </row>
    <row r="11" spans="1:43">
      <c r="A11" t="s">
        <v>47</v>
      </c>
      <c r="B11" s="5">
        <v>0.5</v>
      </c>
      <c r="F11" t="s">
        <v>59</v>
      </c>
      <c r="G11">
        <v>-1</v>
      </c>
      <c r="H11" s="10">
        <f t="shared" ref="H11:H14" si="4">SUM(G11+$B$6)</f>
        <v>-0.33333333333333337</v>
      </c>
      <c r="I11" s="10">
        <f t="shared" si="2"/>
        <v>-0.16666666666666669</v>
      </c>
      <c r="J11" s="10">
        <f t="shared" si="2"/>
        <v>-0.18750000000000003</v>
      </c>
      <c r="K11" s="10">
        <f t="shared" si="2"/>
        <v>-0.20833333333333337</v>
      </c>
      <c r="L11" s="10">
        <f t="shared" si="2"/>
        <v>-0.22916666666666669</v>
      </c>
      <c r="M11" s="10">
        <f t="shared" si="2"/>
        <v>-0.25</v>
      </c>
      <c r="N11" s="10">
        <f t="shared" si="2"/>
        <v>-0.27083333333333337</v>
      </c>
      <c r="O11" s="10">
        <f t="shared" si="2"/>
        <v>-0.29166666666666669</v>
      </c>
      <c r="P11" s="10">
        <f t="shared" si="2"/>
        <v>-0.31250000000000006</v>
      </c>
      <c r="Q11" s="10">
        <f t="shared" si="2"/>
        <v>-0.33333333333333337</v>
      </c>
    </row>
    <row r="12" spans="1:43">
      <c r="A12" t="s">
        <v>48</v>
      </c>
      <c r="B12" s="5">
        <v>1</v>
      </c>
      <c r="F12" t="s">
        <v>60</v>
      </c>
      <c r="G12">
        <v>0</v>
      </c>
      <c r="H12" s="10">
        <f t="shared" si="4"/>
        <v>0.66666666666666663</v>
      </c>
      <c r="I12" s="10">
        <f t="shared" si="2"/>
        <v>0.33333333333333331</v>
      </c>
      <c r="J12" s="10">
        <f t="shared" si="2"/>
        <v>0.375</v>
      </c>
      <c r="K12" s="10">
        <f t="shared" si="2"/>
        <v>0.41666666666666663</v>
      </c>
      <c r="L12" s="10">
        <f t="shared" si="2"/>
        <v>0.45833333333333331</v>
      </c>
      <c r="M12" s="10">
        <f t="shared" si="2"/>
        <v>0.5</v>
      </c>
      <c r="N12" s="10">
        <f t="shared" si="2"/>
        <v>0.54166666666666663</v>
      </c>
      <c r="O12" s="10">
        <f t="shared" si="2"/>
        <v>0.58333333333333326</v>
      </c>
      <c r="P12" s="10">
        <f t="shared" si="2"/>
        <v>0.625</v>
      </c>
      <c r="Q12" s="10">
        <f t="shared" si="2"/>
        <v>0.66666666666666663</v>
      </c>
    </row>
    <row r="13" spans="1:43">
      <c r="A13" t="s">
        <v>44</v>
      </c>
      <c r="B13">
        <f>SUM(B9+2+1)</f>
        <v>7</v>
      </c>
      <c r="C13" s="5" t="s">
        <v>52</v>
      </c>
      <c r="F13" t="s">
        <v>61</v>
      </c>
      <c r="G13">
        <v>1</v>
      </c>
      <c r="H13" s="10">
        <f t="shared" si="4"/>
        <v>1.6666666666666665</v>
      </c>
      <c r="I13" s="10">
        <f t="shared" si="2"/>
        <v>0.83333333333333326</v>
      </c>
      <c r="J13" s="10">
        <f t="shared" si="2"/>
        <v>0.93749999999999989</v>
      </c>
      <c r="K13" s="10">
        <f t="shared" si="2"/>
        <v>1.0416666666666665</v>
      </c>
      <c r="L13" s="10">
        <f t="shared" si="2"/>
        <v>1.1458333333333333</v>
      </c>
      <c r="M13" s="10">
        <f t="shared" si="2"/>
        <v>1.25</v>
      </c>
      <c r="N13" s="10">
        <f t="shared" si="2"/>
        <v>1.3541666666666665</v>
      </c>
      <c r="O13" s="10">
        <f t="shared" si="2"/>
        <v>1.4583333333333333</v>
      </c>
      <c r="P13" s="10">
        <f t="shared" si="2"/>
        <v>1.5624999999999998</v>
      </c>
      <c r="Q13" s="10">
        <f t="shared" si="2"/>
        <v>1.6666666666666665</v>
      </c>
    </row>
    <row r="14" spans="1:43">
      <c r="A14" t="s">
        <v>49</v>
      </c>
      <c r="B14">
        <f>SUM(2^(-B8))</f>
        <v>6.25E-2</v>
      </c>
      <c r="F14" t="s">
        <v>62</v>
      </c>
      <c r="G14">
        <v>2</v>
      </c>
      <c r="H14" s="10">
        <f t="shared" si="4"/>
        <v>2.6666666666666665</v>
      </c>
      <c r="I14" s="10">
        <f t="shared" si="2"/>
        <v>1.3333333333333333</v>
      </c>
      <c r="J14" s="10">
        <f t="shared" si="2"/>
        <v>1.5</v>
      </c>
      <c r="K14" s="10">
        <f t="shared" si="2"/>
        <v>1.6666666666666665</v>
      </c>
      <c r="L14" s="10">
        <f t="shared" si="2"/>
        <v>1.8333333333333333</v>
      </c>
      <c r="M14" s="10">
        <f t="shared" si="2"/>
        <v>2</v>
      </c>
      <c r="N14" s="10">
        <f t="shared" si="2"/>
        <v>2.1666666666666665</v>
      </c>
      <c r="O14" s="10">
        <f t="shared" si="2"/>
        <v>2.333333333333333</v>
      </c>
      <c r="P14" s="10">
        <f t="shared" si="2"/>
        <v>2.5</v>
      </c>
      <c r="Q14" s="10">
        <f t="shared" si="2"/>
        <v>2.6666666666666665</v>
      </c>
    </row>
    <row r="15" spans="1:43">
      <c r="A15" t="s">
        <v>50</v>
      </c>
      <c r="B15">
        <v>0</v>
      </c>
    </row>
    <row r="16" spans="1:43">
      <c r="A16" t="s">
        <v>8</v>
      </c>
      <c r="G16" s="5" t="s">
        <v>66</v>
      </c>
      <c r="H16" t="s">
        <v>67</v>
      </c>
    </row>
    <row r="17" spans="1:23">
      <c r="A17" t="s">
        <v>9</v>
      </c>
      <c r="F17" t="s">
        <v>63</v>
      </c>
      <c r="G17" s="11"/>
      <c r="H17" s="11"/>
      <c r="I17" s="13">
        <f>SUM(B20)</f>
        <v>8</v>
      </c>
      <c r="J17">
        <f t="shared" ref="J17:Q17" si="5">SUM(I17+1)</f>
        <v>9</v>
      </c>
      <c r="K17">
        <f t="shared" si="5"/>
        <v>10</v>
      </c>
      <c r="L17">
        <f t="shared" si="5"/>
        <v>11</v>
      </c>
      <c r="M17">
        <f t="shared" si="5"/>
        <v>12</v>
      </c>
      <c r="N17">
        <f t="shared" si="5"/>
        <v>13</v>
      </c>
      <c r="O17">
        <f t="shared" si="5"/>
        <v>14</v>
      </c>
      <c r="P17">
        <f t="shared" si="5"/>
        <v>15</v>
      </c>
      <c r="Q17">
        <f t="shared" si="5"/>
        <v>16</v>
      </c>
      <c r="W17" t="s">
        <v>117</v>
      </c>
    </row>
    <row r="18" spans="1:23">
      <c r="F18" t="s">
        <v>70</v>
      </c>
      <c r="G18" s="11"/>
      <c r="H18" s="11"/>
      <c r="I18" s="10">
        <f>I17*$B$10*(2^$B$8)</f>
        <v>8</v>
      </c>
      <c r="J18" s="10">
        <f t="shared" ref="J18:Q18" si="6">J17*$B$10*(2^$B$8)</f>
        <v>9</v>
      </c>
      <c r="K18" s="10">
        <f t="shared" si="6"/>
        <v>10</v>
      </c>
      <c r="L18" s="10">
        <f t="shared" si="6"/>
        <v>11</v>
      </c>
      <c r="M18" s="10">
        <f t="shared" si="6"/>
        <v>12</v>
      </c>
      <c r="N18" s="10">
        <f t="shared" si="6"/>
        <v>13</v>
      </c>
      <c r="O18" s="10">
        <f t="shared" si="6"/>
        <v>14</v>
      </c>
      <c r="P18" s="10">
        <f t="shared" si="6"/>
        <v>15</v>
      </c>
      <c r="Q18" s="10">
        <f t="shared" si="6"/>
        <v>16</v>
      </c>
      <c r="W18">
        <v>3</v>
      </c>
    </row>
    <row r="19" spans="1:23">
      <c r="F19" t="s">
        <v>69</v>
      </c>
      <c r="G19">
        <v>-2</v>
      </c>
      <c r="H19" s="10">
        <f>SUM(G19-$B$6)</f>
        <v>-2.6666666666666665</v>
      </c>
      <c r="I19" s="10">
        <f t="shared" ref="I19:Q19" si="7">SUM(I$4*$H19*(2^$B$8)-$W$19)</f>
        <v>-21.333333333333332</v>
      </c>
      <c r="J19" s="10">
        <f t="shared" si="7"/>
        <v>-24</v>
      </c>
      <c r="K19" s="10">
        <f t="shared" si="7"/>
        <v>-26.666666666666664</v>
      </c>
      <c r="L19" s="10">
        <f t="shared" si="7"/>
        <v>-29.333333333333332</v>
      </c>
      <c r="M19" s="10">
        <f t="shared" si="7"/>
        <v>-32</v>
      </c>
      <c r="N19" s="10">
        <f t="shared" si="7"/>
        <v>-34.666666666666664</v>
      </c>
      <c r="O19" s="10">
        <f t="shared" si="7"/>
        <v>-37.333333333333329</v>
      </c>
      <c r="P19" s="10">
        <f t="shared" si="7"/>
        <v>-40</v>
      </c>
      <c r="Q19" s="10">
        <f t="shared" si="7"/>
        <v>-42.666666666666664</v>
      </c>
      <c r="W19">
        <v>0</v>
      </c>
    </row>
    <row r="20" spans="1:23">
      <c r="A20" t="s">
        <v>64</v>
      </c>
      <c r="B20">
        <v>8</v>
      </c>
      <c r="F20" t="s">
        <v>68</v>
      </c>
      <c r="G20">
        <v>-1</v>
      </c>
      <c r="H20" s="10">
        <f t="shared" ref="H20:H23" si="8">SUM(G20-$B$6)</f>
        <v>-1.6666666666666665</v>
      </c>
      <c r="I20" s="10">
        <f t="shared" ref="I20:Q20" si="9">SUM(I$4*$H20*(2^$B$8)-$W$20)</f>
        <v>-13.333333333333332</v>
      </c>
      <c r="J20" s="10">
        <f t="shared" si="9"/>
        <v>-14.999999999999998</v>
      </c>
      <c r="K20" s="10">
        <f t="shared" si="9"/>
        <v>-16.666666666666664</v>
      </c>
      <c r="L20" s="10">
        <f t="shared" si="9"/>
        <v>-18.333333333333332</v>
      </c>
      <c r="M20" s="10">
        <f t="shared" si="9"/>
        <v>-20</v>
      </c>
      <c r="N20" s="10">
        <f t="shared" si="9"/>
        <v>-21.666666666666664</v>
      </c>
      <c r="O20" s="10">
        <f t="shared" si="9"/>
        <v>-23.333333333333332</v>
      </c>
      <c r="P20" s="10">
        <f t="shared" si="9"/>
        <v>-24.999999999999996</v>
      </c>
      <c r="Q20" s="10">
        <f t="shared" si="9"/>
        <v>-26.666666666666664</v>
      </c>
      <c r="W20">
        <v>0</v>
      </c>
    </row>
    <row r="21" spans="1:23">
      <c r="A21" t="s">
        <v>65</v>
      </c>
      <c r="B21">
        <v>15</v>
      </c>
      <c r="F21" t="s">
        <v>71</v>
      </c>
      <c r="G21">
        <v>0</v>
      </c>
      <c r="H21" s="10">
        <f t="shared" si="8"/>
        <v>-0.66666666666666663</v>
      </c>
      <c r="I21" s="10">
        <f t="shared" ref="I21:Q21" si="10">SUM(I$4*$H21*(2^$B$8)-$W$21)</f>
        <v>-5.333333333333333</v>
      </c>
      <c r="J21" s="10">
        <f t="shared" si="10"/>
        <v>-6</v>
      </c>
      <c r="K21" s="10">
        <f t="shared" si="10"/>
        <v>-6.6666666666666661</v>
      </c>
      <c r="L21" s="10">
        <f t="shared" si="10"/>
        <v>-7.333333333333333</v>
      </c>
      <c r="M21" s="10">
        <f t="shared" si="10"/>
        <v>-8</v>
      </c>
      <c r="N21" s="10">
        <f t="shared" si="10"/>
        <v>-8.6666666666666661</v>
      </c>
      <c r="O21" s="10">
        <f t="shared" si="10"/>
        <v>-9.3333333333333321</v>
      </c>
      <c r="P21" s="10">
        <f t="shared" si="10"/>
        <v>-10</v>
      </c>
      <c r="Q21" s="10">
        <f t="shared" si="10"/>
        <v>-10.666666666666666</v>
      </c>
      <c r="W21">
        <v>0</v>
      </c>
    </row>
    <row r="22" spans="1:23">
      <c r="F22" t="s">
        <v>72</v>
      </c>
      <c r="G22">
        <v>1</v>
      </c>
      <c r="H22" s="10">
        <f t="shared" si="8"/>
        <v>0.33333333333333337</v>
      </c>
      <c r="I22" s="10">
        <f t="shared" ref="I22:Q22" si="11">SUM(I$4*$H22*(2^$B$8)-$W$22)</f>
        <v>2.666666666666667</v>
      </c>
      <c r="J22" s="10">
        <f t="shared" si="11"/>
        <v>3.0000000000000004</v>
      </c>
      <c r="K22" s="10">
        <f t="shared" si="11"/>
        <v>3.3333333333333339</v>
      </c>
      <c r="L22" s="10">
        <f t="shared" si="11"/>
        <v>3.666666666666667</v>
      </c>
      <c r="M22" s="10">
        <f t="shared" si="11"/>
        <v>4</v>
      </c>
      <c r="N22" s="10">
        <f t="shared" si="11"/>
        <v>4.3333333333333339</v>
      </c>
      <c r="O22" s="10">
        <f t="shared" si="11"/>
        <v>4.666666666666667</v>
      </c>
      <c r="P22" s="10">
        <f t="shared" si="11"/>
        <v>5.0000000000000009</v>
      </c>
      <c r="Q22" s="10">
        <f t="shared" si="11"/>
        <v>5.3333333333333339</v>
      </c>
      <c r="W22">
        <v>0</v>
      </c>
    </row>
    <row r="23" spans="1:23">
      <c r="F23" t="s">
        <v>73</v>
      </c>
      <c r="G23">
        <v>2</v>
      </c>
      <c r="H23" s="10">
        <f t="shared" si="8"/>
        <v>1.3333333333333335</v>
      </c>
      <c r="I23" s="10">
        <f t="shared" ref="I23:Q23" si="12">SUM(I$4*$H23*(2^$B$8)-$W$23)</f>
        <v>10.666666666666668</v>
      </c>
      <c r="J23" s="10">
        <f t="shared" si="12"/>
        <v>12.000000000000002</v>
      </c>
      <c r="K23" s="10">
        <f t="shared" si="12"/>
        <v>13.333333333333336</v>
      </c>
      <c r="L23" s="10">
        <f t="shared" si="12"/>
        <v>14.666666666666668</v>
      </c>
      <c r="M23" s="10">
        <f t="shared" si="12"/>
        <v>16</v>
      </c>
      <c r="N23" s="10">
        <f t="shared" si="12"/>
        <v>17.333333333333336</v>
      </c>
      <c r="O23" s="10">
        <f t="shared" si="12"/>
        <v>18.666666666666668</v>
      </c>
      <c r="P23" s="10">
        <f t="shared" si="12"/>
        <v>20.000000000000004</v>
      </c>
      <c r="Q23" s="10">
        <f t="shared" si="12"/>
        <v>21.333333333333336</v>
      </c>
      <c r="W23">
        <v>0</v>
      </c>
    </row>
    <row r="24" spans="1:23">
      <c r="F24" t="s">
        <v>74</v>
      </c>
      <c r="G24">
        <v>-2</v>
      </c>
      <c r="H24" s="10">
        <f>SUM(G24+$B$6)</f>
        <v>-1.3333333333333335</v>
      </c>
      <c r="I24" s="10">
        <f t="shared" ref="I24:Q24" si="13">SUM(I$4*$H24*(2^$B$8)-$W$24)</f>
        <v>-13.666666666666668</v>
      </c>
      <c r="J24" s="10">
        <f t="shared" si="13"/>
        <v>-15.000000000000002</v>
      </c>
      <c r="K24" s="10">
        <f t="shared" si="13"/>
        <v>-16.333333333333336</v>
      </c>
      <c r="L24" s="10">
        <f t="shared" si="13"/>
        <v>-17.666666666666668</v>
      </c>
      <c r="M24" s="10">
        <f t="shared" si="13"/>
        <v>-19</v>
      </c>
      <c r="N24" s="10">
        <f t="shared" si="13"/>
        <v>-20.333333333333336</v>
      </c>
      <c r="O24" s="10">
        <f t="shared" si="13"/>
        <v>-21.666666666666668</v>
      </c>
      <c r="P24" s="10">
        <f t="shared" si="13"/>
        <v>-23.000000000000004</v>
      </c>
      <c r="Q24" s="10">
        <f t="shared" si="13"/>
        <v>-24.333333333333336</v>
      </c>
      <c r="W24">
        <v>3</v>
      </c>
    </row>
    <row r="25" spans="1:23">
      <c r="F25" t="s">
        <v>75</v>
      </c>
      <c r="G25">
        <v>-1</v>
      </c>
      <c r="H25" s="10">
        <f t="shared" ref="H25:H28" si="14">SUM(G25+$B$6)</f>
        <v>-0.33333333333333337</v>
      </c>
      <c r="I25" s="10">
        <f t="shared" ref="I25:Q25" si="15">SUM(I$4*$H25*(2^$B$8)-$W$25)</f>
        <v>-5.666666666666667</v>
      </c>
      <c r="J25" s="10">
        <f t="shared" si="15"/>
        <v>-6</v>
      </c>
      <c r="K25" s="10">
        <f t="shared" si="15"/>
        <v>-6.3333333333333339</v>
      </c>
      <c r="L25" s="10">
        <f t="shared" si="15"/>
        <v>-6.666666666666667</v>
      </c>
      <c r="M25" s="10">
        <f t="shared" si="15"/>
        <v>-7</v>
      </c>
      <c r="N25" s="10">
        <f t="shared" si="15"/>
        <v>-7.3333333333333339</v>
      </c>
      <c r="O25" s="10">
        <f t="shared" si="15"/>
        <v>-7.666666666666667</v>
      </c>
      <c r="P25" s="10">
        <f t="shared" si="15"/>
        <v>-8</v>
      </c>
      <c r="Q25" s="10">
        <f t="shared" si="15"/>
        <v>-8.3333333333333339</v>
      </c>
      <c r="W25">
        <v>3</v>
      </c>
    </row>
    <row r="26" spans="1:23">
      <c r="F26" t="s">
        <v>76</v>
      </c>
      <c r="G26">
        <v>0</v>
      </c>
      <c r="H26" s="10">
        <f t="shared" si="14"/>
        <v>0.66666666666666663</v>
      </c>
      <c r="I26" s="10">
        <f t="shared" ref="I26:Q26" si="16">SUM(I$4*$H26*(2^$B$8)-$W$26)</f>
        <v>2.333333333333333</v>
      </c>
      <c r="J26" s="10">
        <f t="shared" si="16"/>
        <v>3</v>
      </c>
      <c r="K26" s="10">
        <f t="shared" si="16"/>
        <v>3.6666666666666661</v>
      </c>
      <c r="L26" s="10">
        <f t="shared" si="16"/>
        <v>4.333333333333333</v>
      </c>
      <c r="M26" s="10">
        <f t="shared" si="16"/>
        <v>5</v>
      </c>
      <c r="N26" s="10">
        <f t="shared" si="16"/>
        <v>5.6666666666666661</v>
      </c>
      <c r="O26" s="10">
        <f t="shared" si="16"/>
        <v>6.3333333333333321</v>
      </c>
      <c r="P26" s="10">
        <f t="shared" si="16"/>
        <v>7</v>
      </c>
      <c r="Q26" s="10">
        <f t="shared" si="16"/>
        <v>7.6666666666666661</v>
      </c>
      <c r="W26">
        <v>3</v>
      </c>
    </row>
    <row r="27" spans="1:23">
      <c r="F27" t="s">
        <v>77</v>
      </c>
      <c r="G27">
        <v>1</v>
      </c>
      <c r="H27" s="10">
        <f t="shared" si="14"/>
        <v>1.6666666666666665</v>
      </c>
      <c r="I27" s="10">
        <f t="shared" ref="I27:Q27" si="17">SUM(I$4*$H27*(2^$B$8)-$W$27)</f>
        <v>10.333333333333332</v>
      </c>
      <c r="J27" s="10">
        <f t="shared" si="17"/>
        <v>11.999999999999998</v>
      </c>
      <c r="K27" s="10">
        <f t="shared" si="17"/>
        <v>13.666666666666664</v>
      </c>
      <c r="L27" s="10">
        <f t="shared" si="17"/>
        <v>15.333333333333332</v>
      </c>
      <c r="M27" s="10">
        <f t="shared" si="17"/>
        <v>17</v>
      </c>
      <c r="N27" s="10">
        <f t="shared" si="17"/>
        <v>18.666666666666664</v>
      </c>
      <c r="O27" s="10">
        <f t="shared" si="17"/>
        <v>20.333333333333332</v>
      </c>
      <c r="P27" s="10">
        <f t="shared" si="17"/>
        <v>21.999999999999996</v>
      </c>
      <c r="Q27" s="10">
        <f t="shared" si="17"/>
        <v>23.666666666666664</v>
      </c>
      <c r="W27">
        <v>3</v>
      </c>
    </row>
    <row r="28" spans="1:23">
      <c r="F28" t="s">
        <v>78</v>
      </c>
      <c r="G28">
        <v>2</v>
      </c>
      <c r="H28" s="10">
        <f t="shared" si="14"/>
        <v>2.6666666666666665</v>
      </c>
      <c r="I28" s="10">
        <f t="shared" ref="I28:Q28" si="18">SUM(I$4*$H28*(2^$B$8)-$W$28)</f>
        <v>18.333333333333332</v>
      </c>
      <c r="J28" s="10">
        <f t="shared" si="18"/>
        <v>21</v>
      </c>
      <c r="K28" s="10">
        <f t="shared" si="18"/>
        <v>23.666666666666664</v>
      </c>
      <c r="L28" s="10">
        <f t="shared" si="18"/>
        <v>26.333333333333332</v>
      </c>
      <c r="M28" s="10">
        <f t="shared" si="18"/>
        <v>29</v>
      </c>
      <c r="N28" s="10">
        <f t="shared" si="18"/>
        <v>31.666666666666664</v>
      </c>
      <c r="O28" s="10">
        <f t="shared" si="18"/>
        <v>34.333333333333329</v>
      </c>
      <c r="P28" s="10">
        <f t="shared" si="18"/>
        <v>37</v>
      </c>
      <c r="Q28" s="10">
        <f t="shared" si="18"/>
        <v>39.666666666666664</v>
      </c>
      <c r="W28">
        <v>3</v>
      </c>
    </row>
    <row r="29" spans="1:23">
      <c r="F29" s="23" t="s">
        <v>79</v>
      </c>
      <c r="G29" s="23">
        <v>1</v>
      </c>
      <c r="H29" s="24">
        <f>SUM(G29-$B$6)</f>
        <v>0.33333333333333337</v>
      </c>
      <c r="I29" s="24">
        <f>SUM(_xlfn.CEILING.MATH($H29*(I$17+1)))</f>
        <v>3</v>
      </c>
      <c r="J29" s="24">
        <f t="shared" ref="J29:Q30" si="19">SUM(_xlfn.CEILING.MATH($H29*(J$17+1)))</f>
        <v>4</v>
      </c>
      <c r="K29" s="24">
        <f t="shared" si="19"/>
        <v>4</v>
      </c>
      <c r="L29" s="24">
        <f t="shared" si="19"/>
        <v>4</v>
      </c>
      <c r="M29" s="24">
        <f t="shared" si="19"/>
        <v>5</v>
      </c>
      <c r="N29" s="24">
        <f t="shared" si="19"/>
        <v>5</v>
      </c>
      <c r="O29" s="24">
        <f t="shared" si="19"/>
        <v>5</v>
      </c>
      <c r="P29" s="24">
        <f t="shared" si="19"/>
        <v>6</v>
      </c>
      <c r="Q29" s="24">
        <f t="shared" si="19"/>
        <v>6</v>
      </c>
    </row>
    <row r="30" spans="1:23">
      <c r="F30" s="23" t="s">
        <v>80</v>
      </c>
      <c r="G30" s="23">
        <v>2</v>
      </c>
      <c r="H30" s="24">
        <f>SUM(G30-$B$6)</f>
        <v>1.3333333333333335</v>
      </c>
      <c r="I30" s="24">
        <f>SUM(_xlfn.CEILING.MATH($H30*(I$17+1)))</f>
        <v>12</v>
      </c>
      <c r="J30" s="24">
        <f t="shared" si="19"/>
        <v>14</v>
      </c>
      <c r="K30" s="24">
        <f t="shared" si="19"/>
        <v>15</v>
      </c>
      <c r="L30" s="24">
        <f t="shared" si="19"/>
        <v>16</v>
      </c>
      <c r="M30" s="24">
        <f t="shared" si="19"/>
        <v>18</v>
      </c>
      <c r="N30" s="24">
        <f t="shared" si="19"/>
        <v>19</v>
      </c>
      <c r="O30" s="24">
        <f t="shared" si="19"/>
        <v>20</v>
      </c>
      <c r="P30" s="24">
        <f t="shared" si="19"/>
        <v>22</v>
      </c>
      <c r="Q30" s="24">
        <f t="shared" si="19"/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0E4A3-7D14-4E6A-8B3A-DE03D73429EB}">
  <sheetPr codeName="Sheet2"/>
  <dimension ref="A1:AQ30"/>
  <sheetViews>
    <sheetView topLeftCell="A27" zoomScale="145" zoomScaleNormal="145" workbookViewId="0">
      <selection activeCell="C51" sqref="C51"/>
    </sheetView>
  </sheetViews>
  <sheetFormatPr defaultRowHeight="14.4"/>
  <cols>
    <col min="1" max="1" width="15.21875" bestFit="1" customWidth="1"/>
    <col min="2" max="2" width="10.5546875" bestFit="1" customWidth="1"/>
    <col min="3" max="3" width="8.44140625" customWidth="1"/>
    <col min="4" max="4" width="8.77734375" customWidth="1"/>
    <col min="5" max="5" width="5.5546875" bestFit="1" customWidth="1"/>
    <col min="6" max="6" width="12.21875" bestFit="1" customWidth="1"/>
    <col min="7" max="7" width="2.77734375" bestFit="1" customWidth="1"/>
    <col min="8" max="8" width="7.44140625" bestFit="1" customWidth="1"/>
    <col min="9" max="9" width="8.44140625" style="10" bestFit="1" customWidth="1"/>
    <col min="10" max="17" width="8.21875" bestFit="1" customWidth="1"/>
  </cols>
  <sheetData>
    <row r="1" spans="1:43">
      <c r="A1" t="s">
        <v>40</v>
      </c>
    </row>
    <row r="2" spans="1:43" ht="15.6">
      <c r="G2" s="5" t="s">
        <v>66</v>
      </c>
      <c r="H2" t="s">
        <v>67</v>
      </c>
      <c r="AQ2" s="12"/>
    </row>
    <row r="3" spans="1:43">
      <c r="A3" t="s">
        <v>39</v>
      </c>
      <c r="B3">
        <v>4</v>
      </c>
      <c r="F3" t="s">
        <v>63</v>
      </c>
      <c r="G3" s="11"/>
      <c r="H3" s="11"/>
      <c r="I3" s="13">
        <f>SUM(B20)</f>
        <v>8</v>
      </c>
      <c r="J3" s="13">
        <f t="shared" ref="J3:Q3" si="0">SUM(I3+1)</f>
        <v>9</v>
      </c>
      <c r="K3" s="13">
        <f t="shared" si="0"/>
        <v>10</v>
      </c>
      <c r="L3" s="13">
        <f t="shared" si="0"/>
        <v>11</v>
      </c>
      <c r="M3" s="13">
        <f t="shared" si="0"/>
        <v>12</v>
      </c>
      <c r="N3" s="13">
        <f t="shared" si="0"/>
        <v>13</v>
      </c>
      <c r="O3" s="13">
        <f t="shared" si="0"/>
        <v>14</v>
      </c>
      <c r="P3" s="13">
        <f t="shared" si="0"/>
        <v>15</v>
      </c>
      <c r="Q3" s="13">
        <f t="shared" si="0"/>
        <v>16</v>
      </c>
    </row>
    <row r="4" spans="1:43">
      <c r="A4" t="s">
        <v>38</v>
      </c>
      <c r="B4">
        <v>2</v>
      </c>
      <c r="F4" t="s">
        <v>41</v>
      </c>
      <c r="G4" s="11"/>
      <c r="H4" s="11"/>
      <c r="I4" s="10">
        <f t="shared" ref="I4:Q4" si="1">I3*$B$10</f>
        <v>0.5</v>
      </c>
      <c r="J4" s="10">
        <f t="shared" si="1"/>
        <v>0.5625</v>
      </c>
      <c r="K4" s="10">
        <f t="shared" si="1"/>
        <v>0.625</v>
      </c>
      <c r="L4" s="10">
        <f t="shared" si="1"/>
        <v>0.6875</v>
      </c>
      <c r="M4" s="10">
        <f t="shared" si="1"/>
        <v>0.75</v>
      </c>
      <c r="N4" s="10">
        <f t="shared" si="1"/>
        <v>0.8125</v>
      </c>
      <c r="O4" s="10">
        <f t="shared" si="1"/>
        <v>0.875</v>
      </c>
      <c r="P4" s="10">
        <f t="shared" si="1"/>
        <v>0.9375</v>
      </c>
      <c r="Q4" s="10">
        <f t="shared" si="1"/>
        <v>1</v>
      </c>
    </row>
    <row r="5" spans="1:43">
      <c r="A5" t="s">
        <v>43</v>
      </c>
      <c r="B5" t="s">
        <v>7</v>
      </c>
      <c r="F5" t="s">
        <v>53</v>
      </c>
      <c r="G5">
        <v>-2</v>
      </c>
      <c r="H5" s="10">
        <f>SUM(G5-$B$6)</f>
        <v>-2.6666666666666665</v>
      </c>
      <c r="I5" s="10">
        <f t="shared" ref="I5:Q14" si="2">SUM(I$4*$H5)</f>
        <v>-1.3333333333333333</v>
      </c>
      <c r="J5" s="10">
        <f t="shared" si="2"/>
        <v>-1.5</v>
      </c>
      <c r="K5" s="10">
        <f t="shared" si="2"/>
        <v>-1.6666666666666665</v>
      </c>
      <c r="L5" s="10">
        <f t="shared" si="2"/>
        <v>-1.8333333333333333</v>
      </c>
      <c r="M5" s="10">
        <f t="shared" si="2"/>
        <v>-2</v>
      </c>
      <c r="N5" s="10">
        <f t="shared" si="2"/>
        <v>-2.1666666666666665</v>
      </c>
      <c r="O5" s="10">
        <f t="shared" si="2"/>
        <v>-2.333333333333333</v>
      </c>
      <c r="P5" s="10">
        <f t="shared" si="2"/>
        <v>-2.5</v>
      </c>
      <c r="Q5" s="10">
        <f t="shared" si="2"/>
        <v>-2.6666666666666665</v>
      </c>
    </row>
    <row r="6" spans="1:43">
      <c r="A6" t="s">
        <v>42</v>
      </c>
      <c r="B6" s="8">
        <f>SUM(B4/(B3-1))</f>
        <v>0.66666666666666663</v>
      </c>
      <c r="F6" t="s">
        <v>54</v>
      </c>
      <c r="G6">
        <v>-1</v>
      </c>
      <c r="H6" s="10">
        <f t="shared" ref="H6:H9" si="3">SUM(G6-$B$6)</f>
        <v>-1.6666666666666665</v>
      </c>
      <c r="I6" s="10">
        <f t="shared" si="2"/>
        <v>-0.83333333333333326</v>
      </c>
      <c r="J6" s="10">
        <f t="shared" si="2"/>
        <v>-0.93749999999999989</v>
      </c>
      <c r="K6" s="10">
        <f t="shared" si="2"/>
        <v>-1.0416666666666665</v>
      </c>
      <c r="L6" s="10">
        <f t="shared" si="2"/>
        <v>-1.1458333333333333</v>
      </c>
      <c r="M6" s="10">
        <f t="shared" si="2"/>
        <v>-1.25</v>
      </c>
      <c r="N6" s="10">
        <f t="shared" si="2"/>
        <v>-1.3541666666666665</v>
      </c>
      <c r="O6" s="10">
        <f t="shared" si="2"/>
        <v>-1.4583333333333333</v>
      </c>
      <c r="P6" s="10">
        <f t="shared" si="2"/>
        <v>-1.5624999999999998</v>
      </c>
      <c r="Q6" s="10">
        <f t="shared" si="2"/>
        <v>-1.6666666666666665</v>
      </c>
    </row>
    <row r="7" spans="1:43">
      <c r="A7" t="s">
        <v>27</v>
      </c>
      <c r="B7">
        <v>4</v>
      </c>
      <c r="F7" t="s">
        <v>55</v>
      </c>
      <c r="G7">
        <v>0</v>
      </c>
      <c r="H7" s="10">
        <f t="shared" si="3"/>
        <v>-0.66666666666666663</v>
      </c>
      <c r="I7" s="10">
        <f t="shared" si="2"/>
        <v>-0.33333333333333331</v>
      </c>
      <c r="J7" s="10">
        <f t="shared" si="2"/>
        <v>-0.375</v>
      </c>
      <c r="K7" s="10">
        <f t="shared" si="2"/>
        <v>-0.41666666666666663</v>
      </c>
      <c r="L7" s="10">
        <f t="shared" si="2"/>
        <v>-0.45833333333333331</v>
      </c>
      <c r="M7" s="10">
        <f t="shared" si="2"/>
        <v>-0.5</v>
      </c>
      <c r="N7" s="10">
        <f t="shared" si="2"/>
        <v>-0.54166666666666663</v>
      </c>
      <c r="O7" s="10">
        <f t="shared" si="2"/>
        <v>-0.58333333333333326</v>
      </c>
      <c r="P7" s="10">
        <f t="shared" si="2"/>
        <v>-0.625</v>
      </c>
      <c r="Q7" s="10">
        <f t="shared" si="2"/>
        <v>-0.66666666666666663</v>
      </c>
    </row>
    <row r="8" spans="1:43">
      <c r="A8" s="9" t="s">
        <v>31</v>
      </c>
      <c r="B8" s="9">
        <v>4</v>
      </c>
      <c r="F8" t="s">
        <v>56</v>
      </c>
      <c r="G8">
        <v>1</v>
      </c>
      <c r="H8" s="10">
        <f t="shared" si="3"/>
        <v>0.33333333333333337</v>
      </c>
      <c r="I8" s="10">
        <f t="shared" si="2"/>
        <v>0.16666666666666669</v>
      </c>
      <c r="J8" s="10">
        <f t="shared" si="2"/>
        <v>0.18750000000000003</v>
      </c>
      <c r="K8" s="10">
        <f t="shared" si="2"/>
        <v>0.20833333333333337</v>
      </c>
      <c r="L8" s="10">
        <f t="shared" si="2"/>
        <v>0.22916666666666669</v>
      </c>
      <c r="M8" s="10">
        <f t="shared" si="2"/>
        <v>0.25</v>
      </c>
      <c r="N8" s="10">
        <f t="shared" si="2"/>
        <v>0.27083333333333337</v>
      </c>
      <c r="O8" s="10">
        <f t="shared" si="2"/>
        <v>0.29166666666666669</v>
      </c>
      <c r="P8" s="10">
        <f t="shared" si="2"/>
        <v>0.31250000000000006</v>
      </c>
      <c r="Q8" s="10">
        <f t="shared" si="2"/>
        <v>0.33333333333333337</v>
      </c>
    </row>
    <row r="9" spans="1:43">
      <c r="A9" t="s">
        <v>45</v>
      </c>
      <c r="B9">
        <f>SUM(B8)</f>
        <v>4</v>
      </c>
      <c r="C9" s="5" t="s">
        <v>51</v>
      </c>
      <c r="F9" t="s">
        <v>57</v>
      </c>
      <c r="G9">
        <v>2</v>
      </c>
      <c r="H9" s="10">
        <f t="shared" si="3"/>
        <v>1.3333333333333335</v>
      </c>
      <c r="I9" s="10">
        <f t="shared" si="2"/>
        <v>0.66666666666666674</v>
      </c>
      <c r="J9" s="10">
        <f t="shared" si="2"/>
        <v>0.75000000000000011</v>
      </c>
      <c r="K9" s="10">
        <f t="shared" si="2"/>
        <v>0.83333333333333348</v>
      </c>
      <c r="L9" s="10">
        <f t="shared" si="2"/>
        <v>0.91666666666666674</v>
      </c>
      <c r="M9" s="10">
        <f t="shared" si="2"/>
        <v>1</v>
      </c>
      <c r="N9" s="10">
        <f t="shared" si="2"/>
        <v>1.0833333333333335</v>
      </c>
      <c r="O9" s="10">
        <f t="shared" si="2"/>
        <v>1.1666666666666667</v>
      </c>
      <c r="P9" s="10">
        <f t="shared" si="2"/>
        <v>1.2500000000000002</v>
      </c>
      <c r="Q9" s="10">
        <f t="shared" si="2"/>
        <v>1.3333333333333335</v>
      </c>
    </row>
    <row r="10" spans="1:43">
      <c r="A10" t="s">
        <v>46</v>
      </c>
      <c r="B10">
        <f>SUM(2^-B8)</f>
        <v>6.25E-2</v>
      </c>
      <c r="F10" t="s">
        <v>58</v>
      </c>
      <c r="G10">
        <v>-2</v>
      </c>
      <c r="H10" s="10">
        <f>SUM(G10+$B$6)</f>
        <v>-1.3333333333333335</v>
      </c>
      <c r="I10" s="10">
        <f t="shared" si="2"/>
        <v>-0.66666666666666674</v>
      </c>
      <c r="J10" s="10">
        <f t="shared" si="2"/>
        <v>-0.75000000000000011</v>
      </c>
      <c r="K10" s="10">
        <f t="shared" si="2"/>
        <v>-0.83333333333333348</v>
      </c>
      <c r="L10" s="10">
        <f t="shared" si="2"/>
        <v>-0.91666666666666674</v>
      </c>
      <c r="M10" s="10">
        <f t="shared" si="2"/>
        <v>-1</v>
      </c>
      <c r="N10" s="10">
        <f t="shared" si="2"/>
        <v>-1.0833333333333335</v>
      </c>
      <c r="O10" s="10">
        <f t="shared" si="2"/>
        <v>-1.1666666666666667</v>
      </c>
      <c r="P10" s="10">
        <f t="shared" si="2"/>
        <v>-1.2500000000000002</v>
      </c>
      <c r="Q10" s="10">
        <f t="shared" si="2"/>
        <v>-1.3333333333333335</v>
      </c>
    </row>
    <row r="11" spans="1:43">
      <c r="A11" t="s">
        <v>47</v>
      </c>
      <c r="B11" s="5">
        <v>0.5</v>
      </c>
      <c r="F11" t="s">
        <v>59</v>
      </c>
      <c r="G11">
        <v>-1</v>
      </c>
      <c r="H11" s="10">
        <f t="shared" ref="H11:H14" si="4">SUM(G11+$B$6)</f>
        <v>-0.33333333333333337</v>
      </c>
      <c r="I11" s="10">
        <f t="shared" si="2"/>
        <v>-0.16666666666666669</v>
      </c>
      <c r="J11" s="10">
        <f t="shared" si="2"/>
        <v>-0.18750000000000003</v>
      </c>
      <c r="K11" s="10">
        <f t="shared" si="2"/>
        <v>-0.20833333333333337</v>
      </c>
      <c r="L11" s="10">
        <f t="shared" si="2"/>
        <v>-0.22916666666666669</v>
      </c>
      <c r="M11" s="10">
        <f t="shared" si="2"/>
        <v>-0.25</v>
      </c>
      <c r="N11" s="10">
        <f t="shared" si="2"/>
        <v>-0.27083333333333337</v>
      </c>
      <c r="O11" s="10">
        <f t="shared" si="2"/>
        <v>-0.29166666666666669</v>
      </c>
      <c r="P11" s="10">
        <f t="shared" si="2"/>
        <v>-0.31250000000000006</v>
      </c>
      <c r="Q11" s="10">
        <f t="shared" si="2"/>
        <v>-0.33333333333333337</v>
      </c>
    </row>
    <row r="12" spans="1:43">
      <c r="A12" t="s">
        <v>48</v>
      </c>
      <c r="B12" s="5">
        <v>1</v>
      </c>
      <c r="F12" t="s">
        <v>60</v>
      </c>
      <c r="G12">
        <v>0</v>
      </c>
      <c r="H12" s="10">
        <f t="shared" si="4"/>
        <v>0.66666666666666663</v>
      </c>
      <c r="I12" s="10">
        <f t="shared" si="2"/>
        <v>0.33333333333333331</v>
      </c>
      <c r="J12" s="10">
        <f t="shared" si="2"/>
        <v>0.375</v>
      </c>
      <c r="K12" s="10">
        <f t="shared" si="2"/>
        <v>0.41666666666666663</v>
      </c>
      <c r="L12" s="10">
        <f t="shared" si="2"/>
        <v>0.45833333333333331</v>
      </c>
      <c r="M12" s="10">
        <f t="shared" si="2"/>
        <v>0.5</v>
      </c>
      <c r="N12" s="10">
        <f t="shared" si="2"/>
        <v>0.54166666666666663</v>
      </c>
      <c r="O12" s="10">
        <f t="shared" si="2"/>
        <v>0.58333333333333326</v>
      </c>
      <c r="P12" s="10">
        <f t="shared" si="2"/>
        <v>0.625</v>
      </c>
      <c r="Q12" s="10">
        <f t="shared" si="2"/>
        <v>0.66666666666666663</v>
      </c>
    </row>
    <row r="13" spans="1:43">
      <c r="A13" t="s">
        <v>44</v>
      </c>
      <c r="B13">
        <f>SUM(B9+2+1)</f>
        <v>7</v>
      </c>
      <c r="C13" s="5" t="s">
        <v>52</v>
      </c>
      <c r="F13" t="s">
        <v>61</v>
      </c>
      <c r="G13">
        <v>1</v>
      </c>
      <c r="H13" s="10">
        <f t="shared" si="4"/>
        <v>1.6666666666666665</v>
      </c>
      <c r="I13" s="10">
        <f t="shared" si="2"/>
        <v>0.83333333333333326</v>
      </c>
      <c r="J13" s="10">
        <f t="shared" si="2"/>
        <v>0.93749999999999989</v>
      </c>
      <c r="K13" s="10">
        <f t="shared" si="2"/>
        <v>1.0416666666666665</v>
      </c>
      <c r="L13" s="10">
        <f t="shared" si="2"/>
        <v>1.1458333333333333</v>
      </c>
      <c r="M13" s="10">
        <f t="shared" si="2"/>
        <v>1.25</v>
      </c>
      <c r="N13" s="10">
        <f t="shared" si="2"/>
        <v>1.3541666666666665</v>
      </c>
      <c r="O13" s="10">
        <f t="shared" si="2"/>
        <v>1.4583333333333333</v>
      </c>
      <c r="P13" s="10">
        <f t="shared" si="2"/>
        <v>1.5624999999999998</v>
      </c>
      <c r="Q13" s="10">
        <f t="shared" si="2"/>
        <v>1.6666666666666665</v>
      </c>
    </row>
    <row r="14" spans="1:43">
      <c r="A14" t="s">
        <v>49</v>
      </c>
      <c r="B14">
        <f>SUM(2^(-B8))</f>
        <v>6.25E-2</v>
      </c>
      <c r="F14" t="s">
        <v>62</v>
      </c>
      <c r="G14">
        <v>2</v>
      </c>
      <c r="H14" s="10">
        <f t="shared" si="4"/>
        <v>2.6666666666666665</v>
      </c>
      <c r="I14" s="10">
        <f t="shared" si="2"/>
        <v>1.3333333333333333</v>
      </c>
      <c r="J14" s="10">
        <f t="shared" si="2"/>
        <v>1.5</v>
      </c>
      <c r="K14" s="10">
        <f t="shared" si="2"/>
        <v>1.6666666666666665</v>
      </c>
      <c r="L14" s="10">
        <f t="shared" si="2"/>
        <v>1.8333333333333333</v>
      </c>
      <c r="M14" s="10">
        <f t="shared" si="2"/>
        <v>2</v>
      </c>
      <c r="N14" s="10">
        <f t="shared" si="2"/>
        <v>2.1666666666666665</v>
      </c>
      <c r="O14" s="10">
        <f t="shared" si="2"/>
        <v>2.333333333333333</v>
      </c>
      <c r="P14" s="10">
        <f t="shared" si="2"/>
        <v>2.5</v>
      </c>
      <c r="Q14" s="10">
        <f t="shared" si="2"/>
        <v>2.6666666666666665</v>
      </c>
    </row>
    <row r="15" spans="1:43">
      <c r="A15" t="s">
        <v>50</v>
      </c>
      <c r="B15">
        <v>0</v>
      </c>
    </row>
    <row r="16" spans="1:43">
      <c r="A16" t="s">
        <v>8</v>
      </c>
      <c r="G16" s="5" t="s">
        <v>66</v>
      </c>
      <c r="H16" t="s">
        <v>67</v>
      </c>
    </row>
    <row r="17" spans="1:17">
      <c r="A17" t="s">
        <v>9</v>
      </c>
      <c r="F17" t="s">
        <v>63</v>
      </c>
      <c r="G17" s="11"/>
      <c r="H17" s="11"/>
      <c r="I17" s="13">
        <f>SUM(B20)</f>
        <v>8</v>
      </c>
      <c r="J17">
        <f t="shared" ref="J17:Q17" si="5">SUM(I17+1)</f>
        <v>9</v>
      </c>
      <c r="K17">
        <f t="shared" si="5"/>
        <v>10</v>
      </c>
      <c r="L17">
        <f t="shared" si="5"/>
        <v>11</v>
      </c>
      <c r="M17">
        <f t="shared" si="5"/>
        <v>12</v>
      </c>
      <c r="N17">
        <f t="shared" si="5"/>
        <v>13</v>
      </c>
      <c r="O17">
        <f t="shared" si="5"/>
        <v>14</v>
      </c>
      <c r="P17">
        <f t="shared" si="5"/>
        <v>15</v>
      </c>
      <c r="Q17">
        <f t="shared" si="5"/>
        <v>16</v>
      </c>
    </row>
    <row r="18" spans="1:17">
      <c r="F18" t="s">
        <v>70</v>
      </c>
      <c r="G18" s="11"/>
      <c r="H18" s="11"/>
      <c r="I18" s="10">
        <f>I17*$B$10*(2^$B$8)</f>
        <v>8</v>
      </c>
      <c r="J18" s="10">
        <f t="shared" ref="J18:Q18" si="6">J17*$B$10*(2^$B$8)</f>
        <v>9</v>
      </c>
      <c r="K18" s="10">
        <f t="shared" si="6"/>
        <v>10</v>
      </c>
      <c r="L18" s="10">
        <f t="shared" si="6"/>
        <v>11</v>
      </c>
      <c r="M18" s="10">
        <f t="shared" si="6"/>
        <v>12</v>
      </c>
      <c r="N18" s="10">
        <f t="shared" si="6"/>
        <v>13</v>
      </c>
      <c r="O18" s="10">
        <f t="shared" si="6"/>
        <v>14</v>
      </c>
      <c r="P18" s="10">
        <f t="shared" si="6"/>
        <v>15</v>
      </c>
      <c r="Q18" s="10">
        <f t="shared" si="6"/>
        <v>16</v>
      </c>
    </row>
    <row r="19" spans="1:17">
      <c r="F19" t="s">
        <v>69</v>
      </c>
      <c r="G19">
        <v>-2</v>
      </c>
      <c r="H19" s="10">
        <f>SUM(G19-$B$6)</f>
        <v>-2.6666666666666665</v>
      </c>
      <c r="I19" s="10">
        <f>SUM(I$4*$H19*(2^$B$8))</f>
        <v>-21.333333333333332</v>
      </c>
      <c r="J19" s="10">
        <f t="shared" ref="J19:Q19" si="7">SUM(J$4*$H19*(2^$B$8))</f>
        <v>-24</v>
      </c>
      <c r="K19" s="10">
        <f t="shared" si="7"/>
        <v>-26.666666666666664</v>
      </c>
      <c r="L19" s="10">
        <f t="shared" si="7"/>
        <v>-29.333333333333332</v>
      </c>
      <c r="M19" s="10">
        <f t="shared" si="7"/>
        <v>-32</v>
      </c>
      <c r="N19" s="10">
        <f t="shared" si="7"/>
        <v>-34.666666666666664</v>
      </c>
      <c r="O19" s="10">
        <f t="shared" si="7"/>
        <v>-37.333333333333329</v>
      </c>
      <c r="P19" s="10">
        <f t="shared" si="7"/>
        <v>-40</v>
      </c>
      <c r="Q19" s="10">
        <f t="shared" si="7"/>
        <v>-42.666666666666664</v>
      </c>
    </row>
    <row r="20" spans="1:17">
      <c r="A20" t="s">
        <v>64</v>
      </c>
      <c r="B20">
        <v>8</v>
      </c>
      <c r="F20" t="s">
        <v>68</v>
      </c>
      <c r="G20">
        <v>-1</v>
      </c>
      <c r="H20" s="10">
        <f t="shared" ref="H20:H23" si="8">SUM(G20-$B$6)</f>
        <v>-1.6666666666666665</v>
      </c>
      <c r="I20" s="10">
        <f t="shared" ref="I20:Q28" si="9">SUM(I$4*$H20*(2^$B$8))</f>
        <v>-13.333333333333332</v>
      </c>
      <c r="J20" s="10">
        <f t="shared" si="9"/>
        <v>-14.999999999999998</v>
      </c>
      <c r="K20" s="10">
        <f t="shared" si="9"/>
        <v>-16.666666666666664</v>
      </c>
      <c r="L20" s="10">
        <f t="shared" si="9"/>
        <v>-18.333333333333332</v>
      </c>
      <c r="M20" s="10">
        <f t="shared" si="9"/>
        <v>-20</v>
      </c>
      <c r="N20" s="10">
        <f t="shared" si="9"/>
        <v>-21.666666666666664</v>
      </c>
      <c r="O20" s="10">
        <f t="shared" si="9"/>
        <v>-23.333333333333332</v>
      </c>
      <c r="P20" s="10">
        <f t="shared" si="9"/>
        <v>-24.999999999999996</v>
      </c>
      <c r="Q20" s="10">
        <f t="shared" si="9"/>
        <v>-26.666666666666664</v>
      </c>
    </row>
    <row r="21" spans="1:17">
      <c r="A21" t="s">
        <v>65</v>
      </c>
      <c r="B21">
        <v>15</v>
      </c>
      <c r="F21" t="s">
        <v>71</v>
      </c>
      <c r="G21">
        <v>0</v>
      </c>
      <c r="H21" s="10">
        <f t="shared" si="8"/>
        <v>-0.66666666666666663</v>
      </c>
      <c r="I21" s="10">
        <f t="shared" si="9"/>
        <v>-5.333333333333333</v>
      </c>
      <c r="J21" s="10">
        <f t="shared" si="9"/>
        <v>-6</v>
      </c>
      <c r="K21" s="10">
        <f t="shared" si="9"/>
        <v>-6.6666666666666661</v>
      </c>
      <c r="L21" s="10">
        <f t="shared" si="9"/>
        <v>-7.333333333333333</v>
      </c>
      <c r="M21" s="10">
        <f t="shared" si="9"/>
        <v>-8</v>
      </c>
      <c r="N21" s="10">
        <f t="shared" si="9"/>
        <v>-8.6666666666666661</v>
      </c>
      <c r="O21" s="10">
        <f t="shared" si="9"/>
        <v>-9.3333333333333321</v>
      </c>
      <c r="P21" s="10">
        <f t="shared" si="9"/>
        <v>-10</v>
      </c>
      <c r="Q21" s="10">
        <f t="shared" si="9"/>
        <v>-10.666666666666666</v>
      </c>
    </row>
    <row r="22" spans="1:17">
      <c r="F22" t="s">
        <v>72</v>
      </c>
      <c r="G22">
        <v>1</v>
      </c>
      <c r="H22" s="10">
        <f t="shared" si="8"/>
        <v>0.33333333333333337</v>
      </c>
      <c r="I22" s="10">
        <f t="shared" si="9"/>
        <v>2.666666666666667</v>
      </c>
      <c r="J22" s="10">
        <f t="shared" si="9"/>
        <v>3.0000000000000004</v>
      </c>
      <c r="K22" s="10">
        <f t="shared" si="9"/>
        <v>3.3333333333333339</v>
      </c>
      <c r="L22" s="10">
        <f t="shared" si="9"/>
        <v>3.666666666666667</v>
      </c>
      <c r="M22" s="10">
        <f t="shared" si="9"/>
        <v>4</v>
      </c>
      <c r="N22" s="10">
        <f t="shared" si="9"/>
        <v>4.3333333333333339</v>
      </c>
      <c r="O22" s="10">
        <f t="shared" si="9"/>
        <v>4.666666666666667</v>
      </c>
      <c r="P22" s="10">
        <f t="shared" si="9"/>
        <v>5.0000000000000009</v>
      </c>
      <c r="Q22" s="10">
        <f t="shared" si="9"/>
        <v>5.3333333333333339</v>
      </c>
    </row>
    <row r="23" spans="1:17">
      <c r="F23" t="s">
        <v>73</v>
      </c>
      <c r="G23">
        <v>2</v>
      </c>
      <c r="H23" s="10">
        <f t="shared" si="8"/>
        <v>1.3333333333333335</v>
      </c>
      <c r="I23" s="10">
        <f t="shared" si="9"/>
        <v>10.666666666666668</v>
      </c>
      <c r="J23" s="10">
        <f t="shared" si="9"/>
        <v>12.000000000000002</v>
      </c>
      <c r="K23" s="10">
        <f t="shared" si="9"/>
        <v>13.333333333333336</v>
      </c>
      <c r="L23" s="10">
        <f t="shared" si="9"/>
        <v>14.666666666666668</v>
      </c>
      <c r="M23" s="10">
        <f t="shared" si="9"/>
        <v>16</v>
      </c>
      <c r="N23" s="10">
        <f t="shared" si="9"/>
        <v>17.333333333333336</v>
      </c>
      <c r="O23" s="10">
        <f t="shared" si="9"/>
        <v>18.666666666666668</v>
      </c>
      <c r="P23" s="10">
        <f t="shared" si="9"/>
        <v>20.000000000000004</v>
      </c>
      <c r="Q23" s="10">
        <f t="shared" si="9"/>
        <v>21.333333333333336</v>
      </c>
    </row>
    <row r="24" spans="1:17">
      <c r="F24" t="s">
        <v>74</v>
      </c>
      <c r="G24">
        <v>-2</v>
      </c>
      <c r="H24" s="10">
        <f>SUM(G24+$B$6)</f>
        <v>-1.3333333333333335</v>
      </c>
      <c r="I24" s="10">
        <f t="shared" si="9"/>
        <v>-10.666666666666668</v>
      </c>
      <c r="J24" s="10">
        <f t="shared" si="9"/>
        <v>-12.000000000000002</v>
      </c>
      <c r="K24" s="10">
        <f t="shared" si="9"/>
        <v>-13.333333333333336</v>
      </c>
      <c r="L24" s="10">
        <f t="shared" si="9"/>
        <v>-14.666666666666668</v>
      </c>
      <c r="M24" s="10">
        <f t="shared" si="9"/>
        <v>-16</v>
      </c>
      <c r="N24" s="10">
        <f t="shared" si="9"/>
        <v>-17.333333333333336</v>
      </c>
      <c r="O24" s="10">
        <f t="shared" si="9"/>
        <v>-18.666666666666668</v>
      </c>
      <c r="P24" s="10">
        <f t="shared" si="9"/>
        <v>-20.000000000000004</v>
      </c>
      <c r="Q24" s="10">
        <f t="shared" si="9"/>
        <v>-21.333333333333336</v>
      </c>
    </row>
    <row r="25" spans="1:17">
      <c r="F25" t="s">
        <v>75</v>
      </c>
      <c r="G25">
        <v>-1</v>
      </c>
      <c r="H25" s="10">
        <f t="shared" ref="H25:H28" si="10">SUM(G25+$B$6)</f>
        <v>-0.33333333333333337</v>
      </c>
      <c r="I25" s="10">
        <f t="shared" si="9"/>
        <v>-2.666666666666667</v>
      </c>
      <c r="J25" s="10">
        <f t="shared" si="9"/>
        <v>-3.0000000000000004</v>
      </c>
      <c r="K25" s="10">
        <f t="shared" si="9"/>
        <v>-3.3333333333333339</v>
      </c>
      <c r="L25" s="10">
        <f t="shared" si="9"/>
        <v>-3.666666666666667</v>
      </c>
      <c r="M25" s="10">
        <f t="shared" si="9"/>
        <v>-4</v>
      </c>
      <c r="N25" s="10">
        <f t="shared" si="9"/>
        <v>-4.3333333333333339</v>
      </c>
      <c r="O25" s="10">
        <f t="shared" si="9"/>
        <v>-4.666666666666667</v>
      </c>
      <c r="P25" s="10">
        <f t="shared" si="9"/>
        <v>-5.0000000000000009</v>
      </c>
      <c r="Q25" s="10">
        <f t="shared" si="9"/>
        <v>-5.3333333333333339</v>
      </c>
    </row>
    <row r="26" spans="1:17">
      <c r="F26" t="s">
        <v>76</v>
      </c>
      <c r="G26">
        <v>0</v>
      </c>
      <c r="H26" s="10">
        <f t="shared" si="10"/>
        <v>0.66666666666666663</v>
      </c>
      <c r="I26" s="10">
        <f t="shared" si="9"/>
        <v>5.333333333333333</v>
      </c>
      <c r="J26" s="10">
        <f t="shared" si="9"/>
        <v>6</v>
      </c>
      <c r="K26" s="10">
        <f t="shared" si="9"/>
        <v>6.6666666666666661</v>
      </c>
      <c r="L26" s="10">
        <f t="shared" si="9"/>
        <v>7.333333333333333</v>
      </c>
      <c r="M26" s="10">
        <f t="shared" si="9"/>
        <v>8</v>
      </c>
      <c r="N26" s="10">
        <f t="shared" si="9"/>
        <v>8.6666666666666661</v>
      </c>
      <c r="O26" s="10">
        <f t="shared" si="9"/>
        <v>9.3333333333333321</v>
      </c>
      <c r="P26" s="10">
        <f t="shared" si="9"/>
        <v>10</v>
      </c>
      <c r="Q26" s="10">
        <f t="shared" si="9"/>
        <v>10.666666666666666</v>
      </c>
    </row>
    <row r="27" spans="1:17">
      <c r="F27" t="s">
        <v>77</v>
      </c>
      <c r="G27">
        <v>1</v>
      </c>
      <c r="H27" s="10">
        <f t="shared" si="10"/>
        <v>1.6666666666666665</v>
      </c>
      <c r="I27" s="10">
        <f t="shared" si="9"/>
        <v>13.333333333333332</v>
      </c>
      <c r="J27" s="10">
        <f t="shared" si="9"/>
        <v>14.999999999999998</v>
      </c>
      <c r="K27" s="10">
        <f t="shared" si="9"/>
        <v>16.666666666666664</v>
      </c>
      <c r="L27" s="10">
        <f t="shared" si="9"/>
        <v>18.333333333333332</v>
      </c>
      <c r="M27" s="10">
        <f t="shared" si="9"/>
        <v>20</v>
      </c>
      <c r="N27" s="10">
        <f t="shared" si="9"/>
        <v>21.666666666666664</v>
      </c>
      <c r="O27" s="10">
        <f t="shared" si="9"/>
        <v>23.333333333333332</v>
      </c>
      <c r="P27" s="10">
        <f t="shared" si="9"/>
        <v>24.999999999999996</v>
      </c>
      <c r="Q27" s="10">
        <f t="shared" si="9"/>
        <v>26.666666666666664</v>
      </c>
    </row>
    <row r="28" spans="1:17">
      <c r="F28" t="s">
        <v>78</v>
      </c>
      <c r="G28">
        <v>2</v>
      </c>
      <c r="H28" s="10">
        <f t="shared" si="10"/>
        <v>2.6666666666666665</v>
      </c>
      <c r="I28" s="10">
        <f t="shared" si="9"/>
        <v>21.333333333333332</v>
      </c>
      <c r="J28" s="10">
        <f t="shared" si="9"/>
        <v>24</v>
      </c>
      <c r="K28" s="10">
        <f t="shared" si="9"/>
        <v>26.666666666666664</v>
      </c>
      <c r="L28" s="10">
        <f t="shared" si="9"/>
        <v>29.333333333333332</v>
      </c>
      <c r="M28" s="10">
        <f t="shared" si="9"/>
        <v>32</v>
      </c>
      <c r="N28" s="10">
        <f t="shared" si="9"/>
        <v>34.666666666666664</v>
      </c>
      <c r="O28" s="10">
        <f t="shared" si="9"/>
        <v>37.333333333333329</v>
      </c>
      <c r="P28" s="10">
        <f t="shared" si="9"/>
        <v>40</v>
      </c>
      <c r="Q28" s="10">
        <f t="shared" si="9"/>
        <v>42.666666666666664</v>
      </c>
    </row>
    <row r="29" spans="1:17">
      <c r="F29" t="s">
        <v>79</v>
      </c>
      <c r="G29">
        <v>1</v>
      </c>
      <c r="H29" s="10">
        <f>SUM(G29-$B$6)</f>
        <v>0.33333333333333337</v>
      </c>
      <c r="I29" s="10">
        <f>SUM(_xlfn.CEILING.MATH($H29*(I$17+1)))</f>
        <v>3</v>
      </c>
      <c r="J29" s="10">
        <f t="shared" ref="J29:Q30" si="11">SUM(_xlfn.CEILING.MATH($H29*(J$17+1)))</f>
        <v>4</v>
      </c>
      <c r="K29" s="10">
        <f t="shared" si="11"/>
        <v>4</v>
      </c>
      <c r="L29" s="10">
        <f t="shared" si="11"/>
        <v>4</v>
      </c>
      <c r="M29" s="10">
        <f t="shared" si="11"/>
        <v>5</v>
      </c>
      <c r="N29" s="10">
        <f t="shared" si="11"/>
        <v>5</v>
      </c>
      <c r="O29" s="10">
        <f t="shared" si="11"/>
        <v>5</v>
      </c>
      <c r="P29" s="10">
        <f t="shared" si="11"/>
        <v>6</v>
      </c>
      <c r="Q29" s="10">
        <f t="shared" si="11"/>
        <v>6</v>
      </c>
    </row>
    <row r="30" spans="1:17">
      <c r="F30" t="s">
        <v>80</v>
      </c>
      <c r="G30">
        <v>2</v>
      </c>
      <c r="H30" s="10">
        <f>SUM(G30-$B$6)</f>
        <v>1.3333333333333335</v>
      </c>
      <c r="I30" s="10">
        <f>SUM(_xlfn.CEILING.MATH($H30*(I$17+1)))</f>
        <v>12</v>
      </c>
      <c r="J30" s="10">
        <f t="shared" si="11"/>
        <v>14</v>
      </c>
      <c r="K30" s="10">
        <f t="shared" si="11"/>
        <v>15</v>
      </c>
      <c r="L30" s="10">
        <f t="shared" si="11"/>
        <v>16</v>
      </c>
      <c r="M30" s="10">
        <f t="shared" si="11"/>
        <v>18</v>
      </c>
      <c r="N30" s="10">
        <f t="shared" si="11"/>
        <v>19</v>
      </c>
      <c r="O30" s="10">
        <f t="shared" si="11"/>
        <v>20</v>
      </c>
      <c r="P30" s="10">
        <f t="shared" si="11"/>
        <v>22</v>
      </c>
      <c r="Q30" s="10">
        <f t="shared" si="11"/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B248-2091-4E74-B2EF-4A67D1C410C7}">
  <sheetPr codeName="Sheet4"/>
  <dimension ref="A1:AQ30"/>
  <sheetViews>
    <sheetView topLeftCell="B60" zoomScale="145" zoomScaleNormal="145" workbookViewId="0">
      <selection activeCell="I19" sqref="I19"/>
    </sheetView>
  </sheetViews>
  <sheetFormatPr defaultRowHeight="14.4"/>
  <cols>
    <col min="1" max="1" width="15.21875" bestFit="1" customWidth="1"/>
    <col min="2" max="2" width="10.5546875" bestFit="1" customWidth="1"/>
    <col min="3" max="3" width="8.44140625" customWidth="1"/>
    <col min="4" max="4" width="8.77734375" customWidth="1"/>
    <col min="5" max="5" width="5.5546875" bestFit="1" customWidth="1"/>
    <col min="6" max="6" width="12.21875" bestFit="1" customWidth="1"/>
    <col min="7" max="7" width="2.77734375" bestFit="1" customWidth="1"/>
    <col min="8" max="8" width="7.44140625" bestFit="1" customWidth="1"/>
    <col min="9" max="9" width="8.44140625" style="10" bestFit="1" customWidth="1"/>
    <col min="10" max="10" width="8.44140625" bestFit="1" customWidth="1"/>
    <col min="11" max="17" width="8.21875" bestFit="1" customWidth="1"/>
    <col min="23" max="23" width="9.6640625" customWidth="1"/>
  </cols>
  <sheetData>
    <row r="1" spans="1:43">
      <c r="A1" t="s">
        <v>40</v>
      </c>
    </row>
    <row r="2" spans="1:43" ht="15.6">
      <c r="G2" s="5" t="s">
        <v>66</v>
      </c>
      <c r="H2" t="s">
        <v>67</v>
      </c>
      <c r="AQ2" s="12"/>
    </row>
    <row r="3" spans="1:43">
      <c r="A3" t="s">
        <v>39</v>
      </c>
      <c r="B3">
        <v>4</v>
      </c>
      <c r="F3" t="s">
        <v>63</v>
      </c>
      <c r="G3" s="11"/>
      <c r="H3" s="11"/>
      <c r="I3" s="13">
        <f>SUM(B20)</f>
        <v>8</v>
      </c>
      <c r="J3" s="13">
        <f t="shared" ref="J3:Q3" si="0">SUM(I3+1)</f>
        <v>9</v>
      </c>
      <c r="K3" s="13">
        <f t="shared" si="0"/>
        <v>10</v>
      </c>
      <c r="L3" s="13">
        <f t="shared" si="0"/>
        <v>11</v>
      </c>
      <c r="M3" s="13">
        <f t="shared" si="0"/>
        <v>12</v>
      </c>
      <c r="N3" s="13">
        <f t="shared" si="0"/>
        <v>13</v>
      </c>
      <c r="O3" s="13">
        <f t="shared" si="0"/>
        <v>14</v>
      </c>
      <c r="P3" s="13">
        <f t="shared" si="0"/>
        <v>15</v>
      </c>
      <c r="Q3" s="13">
        <f t="shared" si="0"/>
        <v>16</v>
      </c>
    </row>
    <row r="4" spans="1:43">
      <c r="A4" t="s">
        <v>38</v>
      </c>
      <c r="B4">
        <v>2</v>
      </c>
      <c r="F4" t="s">
        <v>41</v>
      </c>
      <c r="G4" s="11"/>
      <c r="H4" s="11"/>
      <c r="I4" s="10">
        <f t="shared" ref="I4:Q4" si="1">I3*$B$10</f>
        <v>0.5</v>
      </c>
      <c r="J4" s="10">
        <f t="shared" si="1"/>
        <v>0.5625</v>
      </c>
      <c r="K4" s="10">
        <f t="shared" si="1"/>
        <v>0.625</v>
      </c>
      <c r="L4" s="10">
        <f t="shared" si="1"/>
        <v>0.6875</v>
      </c>
      <c r="M4" s="10">
        <f t="shared" si="1"/>
        <v>0.75</v>
      </c>
      <c r="N4" s="10">
        <f t="shared" si="1"/>
        <v>0.8125</v>
      </c>
      <c r="O4" s="10">
        <f t="shared" si="1"/>
        <v>0.875</v>
      </c>
      <c r="P4" s="10">
        <f t="shared" si="1"/>
        <v>0.9375</v>
      </c>
      <c r="Q4" s="10">
        <f t="shared" si="1"/>
        <v>1</v>
      </c>
    </row>
    <row r="5" spans="1:43">
      <c r="A5" t="s">
        <v>43</v>
      </c>
      <c r="B5" t="s">
        <v>7</v>
      </c>
      <c r="F5" t="s">
        <v>53</v>
      </c>
      <c r="G5">
        <v>-2</v>
      </c>
      <c r="H5" s="10">
        <f>SUM(G5-$B$6)</f>
        <v>-2.6666666666666665</v>
      </c>
      <c r="I5" s="10">
        <f t="shared" ref="I5:Q14" si="2">SUM(I$4*$H5)</f>
        <v>-1.3333333333333333</v>
      </c>
      <c r="J5" s="10">
        <f t="shared" si="2"/>
        <v>-1.5</v>
      </c>
      <c r="K5" s="10">
        <f t="shared" si="2"/>
        <v>-1.6666666666666665</v>
      </c>
      <c r="L5" s="10">
        <f t="shared" si="2"/>
        <v>-1.8333333333333333</v>
      </c>
      <c r="M5" s="10">
        <f t="shared" si="2"/>
        <v>-2</v>
      </c>
      <c r="N5" s="10">
        <f t="shared" si="2"/>
        <v>-2.1666666666666665</v>
      </c>
      <c r="O5" s="10">
        <f t="shared" si="2"/>
        <v>-2.333333333333333</v>
      </c>
      <c r="P5" s="10">
        <f t="shared" si="2"/>
        <v>-2.5</v>
      </c>
      <c r="Q5" s="10">
        <f t="shared" si="2"/>
        <v>-2.6666666666666665</v>
      </c>
    </row>
    <row r="6" spans="1:43">
      <c r="A6" t="s">
        <v>42</v>
      </c>
      <c r="B6" s="8">
        <f>SUM(B4/(B3-1))</f>
        <v>0.66666666666666663</v>
      </c>
      <c r="F6" t="s">
        <v>54</v>
      </c>
      <c r="G6">
        <v>-1</v>
      </c>
      <c r="H6" s="10">
        <f t="shared" ref="H6:H9" si="3">SUM(G6-$B$6)</f>
        <v>-1.6666666666666665</v>
      </c>
      <c r="I6" s="10">
        <f t="shared" si="2"/>
        <v>-0.83333333333333326</v>
      </c>
      <c r="J6" s="10">
        <f t="shared" si="2"/>
        <v>-0.93749999999999989</v>
      </c>
      <c r="K6" s="10">
        <f t="shared" si="2"/>
        <v>-1.0416666666666665</v>
      </c>
      <c r="L6" s="10">
        <f t="shared" si="2"/>
        <v>-1.1458333333333333</v>
      </c>
      <c r="M6" s="10">
        <f t="shared" si="2"/>
        <v>-1.25</v>
      </c>
      <c r="N6" s="10">
        <f t="shared" si="2"/>
        <v>-1.3541666666666665</v>
      </c>
      <c r="O6" s="10">
        <f t="shared" si="2"/>
        <v>-1.4583333333333333</v>
      </c>
      <c r="P6" s="10">
        <f t="shared" si="2"/>
        <v>-1.5624999999999998</v>
      </c>
      <c r="Q6" s="10">
        <f t="shared" si="2"/>
        <v>-1.6666666666666665</v>
      </c>
    </row>
    <row r="7" spans="1:43">
      <c r="A7" t="s">
        <v>27</v>
      </c>
      <c r="B7">
        <v>4</v>
      </c>
      <c r="F7" t="s">
        <v>55</v>
      </c>
      <c r="G7">
        <v>0</v>
      </c>
      <c r="H7" s="10">
        <f t="shared" si="3"/>
        <v>-0.66666666666666663</v>
      </c>
      <c r="I7" s="10">
        <f t="shared" si="2"/>
        <v>-0.33333333333333331</v>
      </c>
      <c r="J7" s="10">
        <f t="shared" si="2"/>
        <v>-0.375</v>
      </c>
      <c r="K7" s="10">
        <f t="shared" si="2"/>
        <v>-0.41666666666666663</v>
      </c>
      <c r="L7" s="10">
        <f t="shared" si="2"/>
        <v>-0.45833333333333331</v>
      </c>
      <c r="M7" s="10">
        <f t="shared" si="2"/>
        <v>-0.5</v>
      </c>
      <c r="N7" s="10">
        <f t="shared" si="2"/>
        <v>-0.54166666666666663</v>
      </c>
      <c r="O7" s="10">
        <f t="shared" si="2"/>
        <v>-0.58333333333333326</v>
      </c>
      <c r="P7" s="10">
        <f t="shared" si="2"/>
        <v>-0.625</v>
      </c>
      <c r="Q7" s="10">
        <f t="shared" si="2"/>
        <v>-0.66666666666666663</v>
      </c>
    </row>
    <row r="8" spans="1:43">
      <c r="A8" s="9" t="s">
        <v>31</v>
      </c>
      <c r="B8" s="9">
        <v>4</v>
      </c>
      <c r="F8" t="s">
        <v>56</v>
      </c>
      <c r="G8">
        <v>1</v>
      </c>
      <c r="H8" s="10">
        <f t="shared" si="3"/>
        <v>0.33333333333333337</v>
      </c>
      <c r="I8" s="10">
        <f t="shared" si="2"/>
        <v>0.16666666666666669</v>
      </c>
      <c r="J8" s="10">
        <f t="shared" si="2"/>
        <v>0.18750000000000003</v>
      </c>
      <c r="K8" s="10">
        <f t="shared" si="2"/>
        <v>0.20833333333333337</v>
      </c>
      <c r="L8" s="10">
        <f t="shared" si="2"/>
        <v>0.22916666666666669</v>
      </c>
      <c r="M8" s="10">
        <f t="shared" si="2"/>
        <v>0.25</v>
      </c>
      <c r="N8" s="10">
        <f t="shared" si="2"/>
        <v>0.27083333333333337</v>
      </c>
      <c r="O8" s="10">
        <f t="shared" si="2"/>
        <v>0.29166666666666669</v>
      </c>
      <c r="P8" s="10">
        <f t="shared" si="2"/>
        <v>0.31250000000000006</v>
      </c>
      <c r="Q8" s="10">
        <f t="shared" si="2"/>
        <v>0.33333333333333337</v>
      </c>
    </row>
    <row r="9" spans="1:43">
      <c r="A9" t="s">
        <v>45</v>
      </c>
      <c r="B9">
        <f>SUM(B8)</f>
        <v>4</v>
      </c>
      <c r="C9" s="5" t="s">
        <v>51</v>
      </c>
      <c r="F9" t="s">
        <v>57</v>
      </c>
      <c r="G9">
        <v>2</v>
      </c>
      <c r="H9" s="10">
        <f t="shared" si="3"/>
        <v>1.3333333333333335</v>
      </c>
      <c r="I9" s="10">
        <f t="shared" si="2"/>
        <v>0.66666666666666674</v>
      </c>
      <c r="J9" s="10">
        <f t="shared" si="2"/>
        <v>0.75000000000000011</v>
      </c>
      <c r="K9" s="10">
        <f t="shared" si="2"/>
        <v>0.83333333333333348</v>
      </c>
      <c r="L9" s="10">
        <f t="shared" si="2"/>
        <v>0.91666666666666674</v>
      </c>
      <c r="M9" s="10">
        <f t="shared" si="2"/>
        <v>1</v>
      </c>
      <c r="N9" s="10">
        <f t="shared" si="2"/>
        <v>1.0833333333333335</v>
      </c>
      <c r="O9" s="10">
        <f t="shared" si="2"/>
        <v>1.1666666666666667</v>
      </c>
      <c r="P9" s="10">
        <f t="shared" si="2"/>
        <v>1.2500000000000002</v>
      </c>
      <c r="Q9" s="10">
        <f t="shared" si="2"/>
        <v>1.3333333333333335</v>
      </c>
    </row>
    <row r="10" spans="1:43">
      <c r="A10" t="s">
        <v>46</v>
      </c>
      <c r="B10">
        <f>SUM(2^-B8)</f>
        <v>6.25E-2</v>
      </c>
      <c r="F10" t="s">
        <v>58</v>
      </c>
      <c r="G10">
        <v>-2</v>
      </c>
      <c r="H10" s="10">
        <f>SUM(G10+$B$6)</f>
        <v>-1.3333333333333335</v>
      </c>
      <c r="I10" s="10">
        <f t="shared" si="2"/>
        <v>-0.66666666666666674</v>
      </c>
      <c r="J10" s="10">
        <f t="shared" si="2"/>
        <v>-0.75000000000000011</v>
      </c>
      <c r="K10" s="10">
        <f t="shared" si="2"/>
        <v>-0.83333333333333348</v>
      </c>
      <c r="L10" s="10">
        <f t="shared" si="2"/>
        <v>-0.91666666666666674</v>
      </c>
      <c r="M10" s="10">
        <f t="shared" si="2"/>
        <v>-1</v>
      </c>
      <c r="N10" s="10">
        <f t="shared" si="2"/>
        <v>-1.0833333333333335</v>
      </c>
      <c r="O10" s="10">
        <f t="shared" si="2"/>
        <v>-1.1666666666666667</v>
      </c>
      <c r="P10" s="10">
        <f t="shared" si="2"/>
        <v>-1.2500000000000002</v>
      </c>
      <c r="Q10" s="10">
        <f t="shared" si="2"/>
        <v>-1.3333333333333335</v>
      </c>
    </row>
    <row r="11" spans="1:43">
      <c r="A11" t="s">
        <v>47</v>
      </c>
      <c r="B11" s="5">
        <v>0.5</v>
      </c>
      <c r="F11" t="s">
        <v>59</v>
      </c>
      <c r="G11">
        <v>-1</v>
      </c>
      <c r="H11" s="10">
        <f t="shared" ref="H11:H14" si="4">SUM(G11+$B$6)</f>
        <v>-0.33333333333333337</v>
      </c>
      <c r="I11" s="10">
        <f t="shared" si="2"/>
        <v>-0.16666666666666669</v>
      </c>
      <c r="J11" s="10">
        <f t="shared" si="2"/>
        <v>-0.18750000000000003</v>
      </c>
      <c r="K11" s="10">
        <f t="shared" si="2"/>
        <v>-0.20833333333333337</v>
      </c>
      <c r="L11" s="10">
        <f t="shared" si="2"/>
        <v>-0.22916666666666669</v>
      </c>
      <c r="M11" s="10">
        <f t="shared" si="2"/>
        <v>-0.25</v>
      </c>
      <c r="N11" s="10">
        <f t="shared" si="2"/>
        <v>-0.27083333333333337</v>
      </c>
      <c r="O11" s="10">
        <f t="shared" si="2"/>
        <v>-0.29166666666666669</v>
      </c>
      <c r="P11" s="10">
        <f t="shared" si="2"/>
        <v>-0.31250000000000006</v>
      </c>
      <c r="Q11" s="10">
        <f t="shared" si="2"/>
        <v>-0.33333333333333337</v>
      </c>
    </row>
    <row r="12" spans="1:43">
      <c r="A12" t="s">
        <v>48</v>
      </c>
      <c r="B12" s="5">
        <v>1</v>
      </c>
      <c r="F12" t="s">
        <v>60</v>
      </c>
      <c r="G12">
        <v>0</v>
      </c>
      <c r="H12" s="10">
        <f t="shared" si="4"/>
        <v>0.66666666666666663</v>
      </c>
      <c r="I12" s="10">
        <f t="shared" si="2"/>
        <v>0.33333333333333331</v>
      </c>
      <c r="J12" s="10">
        <f t="shared" si="2"/>
        <v>0.375</v>
      </c>
      <c r="K12" s="10">
        <f t="shared" si="2"/>
        <v>0.41666666666666663</v>
      </c>
      <c r="L12" s="10">
        <f t="shared" si="2"/>
        <v>0.45833333333333331</v>
      </c>
      <c r="M12" s="10">
        <f t="shared" si="2"/>
        <v>0.5</v>
      </c>
      <c r="N12" s="10">
        <f t="shared" si="2"/>
        <v>0.54166666666666663</v>
      </c>
      <c r="O12" s="10">
        <f t="shared" si="2"/>
        <v>0.58333333333333326</v>
      </c>
      <c r="P12" s="10">
        <f t="shared" si="2"/>
        <v>0.625</v>
      </c>
      <c r="Q12" s="10">
        <f t="shared" si="2"/>
        <v>0.66666666666666663</v>
      </c>
    </row>
    <row r="13" spans="1:43">
      <c r="A13" t="s">
        <v>44</v>
      </c>
      <c r="B13">
        <f>SUM(B9+2+1)</f>
        <v>7</v>
      </c>
      <c r="C13" s="5" t="s">
        <v>52</v>
      </c>
      <c r="F13" t="s">
        <v>61</v>
      </c>
      <c r="G13">
        <v>1</v>
      </c>
      <c r="H13" s="10">
        <f t="shared" si="4"/>
        <v>1.6666666666666665</v>
      </c>
      <c r="I13" s="10">
        <f t="shared" si="2"/>
        <v>0.83333333333333326</v>
      </c>
      <c r="J13" s="10">
        <f t="shared" si="2"/>
        <v>0.93749999999999989</v>
      </c>
      <c r="K13" s="10">
        <f t="shared" si="2"/>
        <v>1.0416666666666665</v>
      </c>
      <c r="L13" s="10">
        <f t="shared" si="2"/>
        <v>1.1458333333333333</v>
      </c>
      <c r="M13" s="10">
        <f t="shared" si="2"/>
        <v>1.25</v>
      </c>
      <c r="N13" s="10">
        <f t="shared" si="2"/>
        <v>1.3541666666666665</v>
      </c>
      <c r="O13" s="10">
        <f t="shared" si="2"/>
        <v>1.4583333333333333</v>
      </c>
      <c r="P13" s="10">
        <f t="shared" si="2"/>
        <v>1.5624999999999998</v>
      </c>
      <c r="Q13" s="10">
        <f t="shared" si="2"/>
        <v>1.6666666666666665</v>
      </c>
    </row>
    <row r="14" spans="1:43">
      <c r="A14" t="s">
        <v>49</v>
      </c>
      <c r="B14">
        <f>SUM(2^(-B8))</f>
        <v>6.25E-2</v>
      </c>
      <c r="F14" t="s">
        <v>62</v>
      </c>
      <c r="G14">
        <v>2</v>
      </c>
      <c r="H14" s="10">
        <f t="shared" si="4"/>
        <v>2.6666666666666665</v>
      </c>
      <c r="I14" s="10">
        <f t="shared" si="2"/>
        <v>1.3333333333333333</v>
      </c>
      <c r="J14" s="10">
        <f t="shared" si="2"/>
        <v>1.5</v>
      </c>
      <c r="K14" s="10">
        <f t="shared" si="2"/>
        <v>1.6666666666666665</v>
      </c>
      <c r="L14" s="10">
        <f t="shared" si="2"/>
        <v>1.8333333333333333</v>
      </c>
      <c r="M14" s="10">
        <f t="shared" si="2"/>
        <v>2</v>
      </c>
      <c r="N14" s="10">
        <f t="shared" si="2"/>
        <v>2.1666666666666665</v>
      </c>
      <c r="O14" s="10">
        <f t="shared" si="2"/>
        <v>2.333333333333333</v>
      </c>
      <c r="P14" s="10">
        <f t="shared" si="2"/>
        <v>2.5</v>
      </c>
      <c r="Q14" s="10">
        <f t="shared" si="2"/>
        <v>2.6666666666666665</v>
      </c>
    </row>
    <row r="15" spans="1:43">
      <c r="A15" t="s">
        <v>50</v>
      </c>
      <c r="B15">
        <v>0</v>
      </c>
    </row>
    <row r="16" spans="1:43">
      <c r="A16" t="s">
        <v>8</v>
      </c>
      <c r="G16" s="5" t="s">
        <v>66</v>
      </c>
      <c r="H16" t="s">
        <v>67</v>
      </c>
    </row>
    <row r="17" spans="1:23">
      <c r="A17" t="s">
        <v>9</v>
      </c>
      <c r="F17" t="s">
        <v>63</v>
      </c>
      <c r="G17" s="11"/>
      <c r="H17" s="11"/>
      <c r="I17" s="13">
        <f>SUM(B20)</f>
        <v>8</v>
      </c>
      <c r="J17">
        <f t="shared" ref="J17:Q17" si="5">SUM(I17+1)</f>
        <v>9</v>
      </c>
      <c r="K17">
        <f t="shared" si="5"/>
        <v>10</v>
      </c>
      <c r="L17">
        <f t="shared" si="5"/>
        <v>11</v>
      </c>
      <c r="M17">
        <f t="shared" si="5"/>
        <v>12</v>
      </c>
      <c r="N17">
        <f t="shared" si="5"/>
        <v>13</v>
      </c>
      <c r="O17">
        <f t="shared" si="5"/>
        <v>14</v>
      </c>
      <c r="P17">
        <f t="shared" si="5"/>
        <v>15</v>
      </c>
      <c r="Q17">
        <f t="shared" si="5"/>
        <v>16</v>
      </c>
      <c r="W17" t="s">
        <v>117</v>
      </c>
    </row>
    <row r="18" spans="1:23">
      <c r="F18" t="s">
        <v>70</v>
      </c>
      <c r="G18" s="11"/>
      <c r="H18" s="11"/>
      <c r="I18" s="10">
        <f>I17*$B$10*(2^$B$8)</f>
        <v>8</v>
      </c>
      <c r="J18" s="10">
        <f t="shared" ref="J18:Q18" si="6">J17*$B$10*(2^$B$8)</f>
        <v>9</v>
      </c>
      <c r="K18" s="10">
        <f t="shared" si="6"/>
        <v>10</v>
      </c>
      <c r="L18" s="10">
        <f t="shared" si="6"/>
        <v>11</v>
      </c>
      <c r="M18" s="10">
        <f t="shared" si="6"/>
        <v>12</v>
      </c>
      <c r="N18" s="10">
        <f t="shared" si="6"/>
        <v>13</v>
      </c>
      <c r="O18" s="10">
        <f t="shared" si="6"/>
        <v>14</v>
      </c>
      <c r="P18" s="10">
        <f t="shared" si="6"/>
        <v>15</v>
      </c>
      <c r="Q18" s="10">
        <f t="shared" si="6"/>
        <v>16</v>
      </c>
      <c r="W18">
        <f>(1/16+1/32)*16</f>
        <v>1.5</v>
      </c>
    </row>
    <row r="19" spans="1:23">
      <c r="F19" t="s">
        <v>69</v>
      </c>
      <c r="G19">
        <v>-2</v>
      </c>
      <c r="H19" s="10">
        <f>SUM(G19-$B$6)</f>
        <v>-2.6666666666666665</v>
      </c>
      <c r="I19" s="10">
        <f t="shared" ref="I19:Q19" si="7">SUM(I$4*$H19*(2^$B$8)-$W$19)</f>
        <v>-21.333333333333332</v>
      </c>
      <c r="J19" s="10">
        <f t="shared" si="7"/>
        <v>-24</v>
      </c>
      <c r="K19" s="10">
        <f t="shared" si="7"/>
        <v>-26.666666666666664</v>
      </c>
      <c r="L19" s="10">
        <f t="shared" si="7"/>
        <v>-29.333333333333332</v>
      </c>
      <c r="M19" s="10">
        <f t="shared" si="7"/>
        <v>-32</v>
      </c>
      <c r="N19" s="10">
        <f t="shared" si="7"/>
        <v>-34.666666666666664</v>
      </c>
      <c r="O19" s="10">
        <f t="shared" si="7"/>
        <v>-37.333333333333329</v>
      </c>
      <c r="P19" s="10">
        <f t="shared" si="7"/>
        <v>-40</v>
      </c>
      <c r="Q19" s="10">
        <f t="shared" si="7"/>
        <v>-42.666666666666664</v>
      </c>
      <c r="W19">
        <v>0</v>
      </c>
    </row>
    <row r="20" spans="1:23">
      <c r="A20" t="s">
        <v>64</v>
      </c>
      <c r="B20">
        <v>8</v>
      </c>
      <c r="F20" t="s">
        <v>68</v>
      </c>
      <c r="G20">
        <v>-1</v>
      </c>
      <c r="H20" s="10">
        <f t="shared" ref="H20:H23" si="8">SUM(G20-$B$6)</f>
        <v>-1.6666666666666665</v>
      </c>
      <c r="I20" s="10">
        <f t="shared" ref="I20:Q20" si="9">SUM(I$4*$H20*(2^$B$8)-$W$20)</f>
        <v>-13.333333333333332</v>
      </c>
      <c r="J20" s="10">
        <f t="shared" si="9"/>
        <v>-14.999999999999998</v>
      </c>
      <c r="K20" s="10">
        <f t="shared" si="9"/>
        <v>-16.666666666666664</v>
      </c>
      <c r="L20" s="10">
        <f t="shared" si="9"/>
        <v>-18.333333333333332</v>
      </c>
      <c r="M20" s="10">
        <f t="shared" si="9"/>
        <v>-20</v>
      </c>
      <c r="N20" s="10">
        <f t="shared" si="9"/>
        <v>-21.666666666666664</v>
      </c>
      <c r="O20" s="10">
        <f t="shared" si="9"/>
        <v>-23.333333333333332</v>
      </c>
      <c r="P20" s="10">
        <f t="shared" si="9"/>
        <v>-24.999999999999996</v>
      </c>
      <c r="Q20" s="10">
        <f t="shared" si="9"/>
        <v>-26.666666666666664</v>
      </c>
      <c r="W20">
        <v>0</v>
      </c>
    </row>
    <row r="21" spans="1:23">
      <c r="A21" t="s">
        <v>65</v>
      </c>
      <c r="B21">
        <v>15</v>
      </c>
      <c r="F21" t="s">
        <v>71</v>
      </c>
      <c r="G21">
        <v>0</v>
      </c>
      <c r="H21" s="10">
        <f t="shared" si="8"/>
        <v>-0.66666666666666663</v>
      </c>
      <c r="I21" s="10">
        <f t="shared" ref="I21:Q21" si="10">SUM(I$4*$H21*(2^$B$8)-$W$21)</f>
        <v>-5.333333333333333</v>
      </c>
      <c r="J21" s="10">
        <f t="shared" si="10"/>
        <v>-6</v>
      </c>
      <c r="K21" s="10">
        <f t="shared" si="10"/>
        <v>-6.6666666666666661</v>
      </c>
      <c r="L21" s="10">
        <f t="shared" si="10"/>
        <v>-7.333333333333333</v>
      </c>
      <c r="M21" s="10">
        <f t="shared" si="10"/>
        <v>-8</v>
      </c>
      <c r="N21" s="10">
        <f t="shared" si="10"/>
        <v>-8.6666666666666661</v>
      </c>
      <c r="O21" s="10">
        <f t="shared" si="10"/>
        <v>-9.3333333333333321</v>
      </c>
      <c r="P21" s="10">
        <f t="shared" si="10"/>
        <v>-10</v>
      </c>
      <c r="Q21" s="10">
        <f t="shared" si="10"/>
        <v>-10.666666666666666</v>
      </c>
      <c r="W21">
        <v>0</v>
      </c>
    </row>
    <row r="22" spans="1:23">
      <c r="F22" t="s">
        <v>72</v>
      </c>
      <c r="G22">
        <v>1</v>
      </c>
      <c r="H22" s="10">
        <f t="shared" si="8"/>
        <v>0.33333333333333337</v>
      </c>
      <c r="I22" s="10">
        <f t="shared" ref="I22:Q22" si="11">SUM(I$4*$H22*(2^$B$8)-$W$22)</f>
        <v>2.666666666666667</v>
      </c>
      <c r="J22" s="10">
        <f t="shared" si="11"/>
        <v>3.0000000000000004</v>
      </c>
      <c r="K22" s="10">
        <f t="shared" si="11"/>
        <v>3.3333333333333339</v>
      </c>
      <c r="L22" s="10">
        <f t="shared" si="11"/>
        <v>3.666666666666667</v>
      </c>
      <c r="M22" s="10">
        <f t="shared" si="11"/>
        <v>4</v>
      </c>
      <c r="N22" s="10">
        <f t="shared" si="11"/>
        <v>4.3333333333333339</v>
      </c>
      <c r="O22" s="10">
        <f t="shared" si="11"/>
        <v>4.666666666666667</v>
      </c>
      <c r="P22" s="10">
        <f t="shared" si="11"/>
        <v>5.0000000000000009</v>
      </c>
      <c r="Q22" s="10">
        <f t="shared" si="11"/>
        <v>5.3333333333333339</v>
      </c>
      <c r="W22">
        <v>0</v>
      </c>
    </row>
    <row r="23" spans="1:23">
      <c r="F23" t="s">
        <v>73</v>
      </c>
      <c r="G23">
        <v>2</v>
      </c>
      <c r="H23" s="10">
        <f t="shared" si="8"/>
        <v>1.3333333333333335</v>
      </c>
      <c r="I23" s="10">
        <f t="shared" ref="I23:Q23" si="12">SUM(I$4*$H23*(2^$B$8)-$W$23)</f>
        <v>10.666666666666668</v>
      </c>
      <c r="J23" s="10">
        <f t="shared" si="12"/>
        <v>12.000000000000002</v>
      </c>
      <c r="K23" s="10">
        <f t="shared" si="12"/>
        <v>13.333333333333336</v>
      </c>
      <c r="L23" s="10">
        <f t="shared" si="12"/>
        <v>14.666666666666668</v>
      </c>
      <c r="M23" s="10">
        <f t="shared" si="12"/>
        <v>16</v>
      </c>
      <c r="N23" s="10">
        <f t="shared" si="12"/>
        <v>17.333333333333336</v>
      </c>
      <c r="O23" s="10">
        <f t="shared" si="12"/>
        <v>18.666666666666668</v>
      </c>
      <c r="P23" s="10">
        <f t="shared" si="12"/>
        <v>20.000000000000004</v>
      </c>
      <c r="Q23" s="10">
        <f t="shared" si="12"/>
        <v>21.333333333333336</v>
      </c>
      <c r="W23">
        <v>0</v>
      </c>
    </row>
    <row r="24" spans="1:23">
      <c r="F24" t="s">
        <v>74</v>
      </c>
      <c r="G24">
        <v>-2</v>
      </c>
      <c r="H24" s="10">
        <f>SUM(G24+$B$6)</f>
        <v>-1.3333333333333335</v>
      </c>
      <c r="I24" s="10">
        <f t="shared" ref="I24:Q24" si="13">SUM(I$4*$H24*(2^$B$8)-$W$24)</f>
        <v>-12.166666666666668</v>
      </c>
      <c r="J24" s="10">
        <f t="shared" si="13"/>
        <v>-13.500000000000002</v>
      </c>
      <c r="K24" s="10">
        <f t="shared" si="13"/>
        <v>-14.833333333333336</v>
      </c>
      <c r="L24" s="10">
        <f t="shared" si="13"/>
        <v>-16.166666666666668</v>
      </c>
      <c r="M24" s="10">
        <f t="shared" si="13"/>
        <v>-17.5</v>
      </c>
      <c r="N24" s="10">
        <f t="shared" si="13"/>
        <v>-18.833333333333336</v>
      </c>
      <c r="O24" s="10">
        <f t="shared" si="13"/>
        <v>-20.166666666666668</v>
      </c>
      <c r="P24" s="10">
        <f t="shared" si="13"/>
        <v>-21.500000000000004</v>
      </c>
      <c r="Q24" s="10">
        <f t="shared" si="13"/>
        <v>-22.833333333333336</v>
      </c>
      <c r="W24">
        <f t="shared" ref="W24:W28" si="14">(1/16+1/32)*16</f>
        <v>1.5</v>
      </c>
    </row>
    <row r="25" spans="1:23">
      <c r="F25" t="s">
        <v>75</v>
      </c>
      <c r="G25">
        <v>-1</v>
      </c>
      <c r="H25" s="10">
        <f t="shared" ref="H25:H28" si="15">SUM(G25+$B$6)</f>
        <v>-0.33333333333333337</v>
      </c>
      <c r="I25" s="10">
        <f t="shared" ref="I25:Q25" si="16">SUM(I$4*$H25*(2^$B$8)-$W$25)</f>
        <v>-4.166666666666667</v>
      </c>
      <c r="J25" s="10">
        <f t="shared" si="16"/>
        <v>-4.5</v>
      </c>
      <c r="K25" s="10">
        <f t="shared" si="16"/>
        <v>-4.8333333333333339</v>
      </c>
      <c r="L25" s="10">
        <f t="shared" si="16"/>
        <v>-5.166666666666667</v>
      </c>
      <c r="M25" s="10">
        <f t="shared" si="16"/>
        <v>-5.5</v>
      </c>
      <c r="N25" s="10">
        <f t="shared" si="16"/>
        <v>-5.8333333333333339</v>
      </c>
      <c r="O25" s="10">
        <f t="shared" si="16"/>
        <v>-6.166666666666667</v>
      </c>
      <c r="P25" s="10">
        <f t="shared" si="16"/>
        <v>-6.5000000000000009</v>
      </c>
      <c r="Q25" s="10">
        <f t="shared" si="16"/>
        <v>-6.8333333333333339</v>
      </c>
      <c r="W25">
        <f t="shared" si="14"/>
        <v>1.5</v>
      </c>
    </row>
    <row r="26" spans="1:23">
      <c r="F26" t="s">
        <v>76</v>
      </c>
      <c r="G26">
        <v>0</v>
      </c>
      <c r="H26" s="10">
        <f t="shared" si="15"/>
        <v>0.66666666666666663</v>
      </c>
      <c r="I26" s="10">
        <f t="shared" ref="I26:Q26" si="17">SUM(I$4*$H26*(2^$B$8)-$W$26)</f>
        <v>3.833333333333333</v>
      </c>
      <c r="J26" s="10">
        <f t="shared" si="17"/>
        <v>4.5</v>
      </c>
      <c r="K26" s="10">
        <f t="shared" si="17"/>
        <v>5.1666666666666661</v>
      </c>
      <c r="L26" s="10">
        <f t="shared" si="17"/>
        <v>5.833333333333333</v>
      </c>
      <c r="M26" s="10">
        <f t="shared" si="17"/>
        <v>6.5</v>
      </c>
      <c r="N26" s="10">
        <f t="shared" si="17"/>
        <v>7.1666666666666661</v>
      </c>
      <c r="O26" s="10">
        <f t="shared" si="17"/>
        <v>7.8333333333333321</v>
      </c>
      <c r="P26" s="10">
        <f t="shared" si="17"/>
        <v>8.5</v>
      </c>
      <c r="Q26" s="10">
        <f t="shared" si="17"/>
        <v>9.1666666666666661</v>
      </c>
      <c r="W26">
        <f t="shared" si="14"/>
        <v>1.5</v>
      </c>
    </row>
    <row r="27" spans="1:23">
      <c r="F27" t="s">
        <v>77</v>
      </c>
      <c r="G27">
        <v>1</v>
      </c>
      <c r="H27" s="10">
        <f t="shared" si="15"/>
        <v>1.6666666666666665</v>
      </c>
      <c r="I27" s="10">
        <f t="shared" ref="I27:Q27" si="18">SUM(I$4*$H27*(2^$B$8)-$W$27)</f>
        <v>11.833333333333332</v>
      </c>
      <c r="J27" s="10">
        <f t="shared" si="18"/>
        <v>13.499999999999998</v>
      </c>
      <c r="K27" s="10">
        <f t="shared" si="18"/>
        <v>15.166666666666664</v>
      </c>
      <c r="L27" s="10">
        <f t="shared" si="18"/>
        <v>16.833333333333332</v>
      </c>
      <c r="M27" s="10">
        <f t="shared" si="18"/>
        <v>18.5</v>
      </c>
      <c r="N27" s="10">
        <f t="shared" si="18"/>
        <v>20.166666666666664</v>
      </c>
      <c r="O27" s="10">
        <f t="shared" si="18"/>
        <v>21.833333333333332</v>
      </c>
      <c r="P27" s="10">
        <f t="shared" si="18"/>
        <v>23.499999999999996</v>
      </c>
      <c r="Q27" s="10">
        <f t="shared" si="18"/>
        <v>25.166666666666664</v>
      </c>
      <c r="W27">
        <f t="shared" si="14"/>
        <v>1.5</v>
      </c>
    </row>
    <row r="28" spans="1:23">
      <c r="F28" t="s">
        <v>78</v>
      </c>
      <c r="G28">
        <v>2</v>
      </c>
      <c r="H28" s="10">
        <f t="shared" si="15"/>
        <v>2.6666666666666665</v>
      </c>
      <c r="I28" s="10">
        <f t="shared" ref="I28:Q28" si="19">SUM(I$4*$H28*(2^$B$8)-$W$28)</f>
        <v>19.833333333333332</v>
      </c>
      <c r="J28" s="10">
        <f t="shared" si="19"/>
        <v>22.5</v>
      </c>
      <c r="K28" s="10">
        <f t="shared" si="19"/>
        <v>25.166666666666664</v>
      </c>
      <c r="L28" s="10">
        <f t="shared" si="19"/>
        <v>27.833333333333332</v>
      </c>
      <c r="M28" s="10">
        <f t="shared" si="19"/>
        <v>30.5</v>
      </c>
      <c r="N28" s="10">
        <f t="shared" si="19"/>
        <v>33.166666666666664</v>
      </c>
      <c r="O28" s="10">
        <f t="shared" si="19"/>
        <v>35.833333333333329</v>
      </c>
      <c r="P28" s="10">
        <f t="shared" si="19"/>
        <v>38.5</v>
      </c>
      <c r="Q28" s="10">
        <f t="shared" si="19"/>
        <v>41.166666666666664</v>
      </c>
      <c r="W28">
        <f t="shared" si="14"/>
        <v>1.5</v>
      </c>
    </row>
    <row r="29" spans="1:23">
      <c r="F29" s="23" t="s">
        <v>79</v>
      </c>
      <c r="G29" s="23">
        <v>1</v>
      </c>
      <c r="H29" s="24">
        <f>SUM(G29-$B$6)</f>
        <v>0.33333333333333337</v>
      </c>
      <c r="I29" s="24">
        <f>SUM(_xlfn.CEILING.MATH($H29*(I$17+1)))</f>
        <v>3</v>
      </c>
      <c r="J29" s="24">
        <f t="shared" ref="J29:Q30" si="20">SUM(_xlfn.CEILING.MATH($H29*(J$17+1)))</f>
        <v>4</v>
      </c>
      <c r="K29" s="24">
        <f t="shared" si="20"/>
        <v>4</v>
      </c>
      <c r="L29" s="24">
        <f t="shared" si="20"/>
        <v>4</v>
      </c>
      <c r="M29" s="24">
        <f t="shared" si="20"/>
        <v>5</v>
      </c>
      <c r="N29" s="24">
        <f t="shared" si="20"/>
        <v>5</v>
      </c>
      <c r="O29" s="24">
        <f t="shared" si="20"/>
        <v>5</v>
      </c>
      <c r="P29" s="24">
        <f t="shared" si="20"/>
        <v>6</v>
      </c>
      <c r="Q29" s="24">
        <f t="shared" si="20"/>
        <v>6</v>
      </c>
    </row>
    <row r="30" spans="1:23">
      <c r="F30" s="23" t="s">
        <v>80</v>
      </c>
      <c r="G30" s="23">
        <v>2</v>
      </c>
      <c r="H30" s="24">
        <f>SUM(G30-$B$6)</f>
        <v>1.3333333333333335</v>
      </c>
      <c r="I30" s="24">
        <f>SUM(_xlfn.CEILING.MATH($H30*(I$17+1)))</f>
        <v>12</v>
      </c>
      <c r="J30" s="24">
        <f t="shared" si="20"/>
        <v>14</v>
      </c>
      <c r="K30" s="24">
        <f t="shared" si="20"/>
        <v>15</v>
      </c>
      <c r="L30" s="24">
        <f t="shared" si="20"/>
        <v>16</v>
      </c>
      <c r="M30" s="24">
        <f t="shared" si="20"/>
        <v>18</v>
      </c>
      <c r="N30" s="24">
        <f t="shared" si="20"/>
        <v>19</v>
      </c>
      <c r="O30" s="24">
        <f t="shared" si="20"/>
        <v>20</v>
      </c>
      <c r="P30" s="24">
        <f t="shared" si="20"/>
        <v>22</v>
      </c>
      <c r="Q30" s="24">
        <f t="shared" si="20"/>
        <v>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310B-3214-4F8F-AD52-D100FB0FFA60}">
  <sheetPr codeName="Sheet5"/>
  <dimension ref="E14:Q120"/>
  <sheetViews>
    <sheetView zoomScaleNormal="100" workbookViewId="0">
      <selection activeCell="V91" sqref="V91"/>
    </sheetView>
  </sheetViews>
  <sheetFormatPr defaultRowHeight="14.4"/>
  <cols>
    <col min="5" max="5" width="3.44140625" style="14" bestFit="1" customWidth="1"/>
    <col min="7" max="7" width="13" style="14" bestFit="1" customWidth="1"/>
    <col min="8" max="8" width="4.77734375" style="19" bestFit="1" customWidth="1"/>
  </cols>
  <sheetData>
    <row r="14" spans="7:17">
      <c r="G14" s="21"/>
      <c r="H14" s="19" t="s">
        <v>66</v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7:17">
      <c r="G15" s="21" t="s">
        <v>63</v>
      </c>
      <c r="I15" s="19">
        <v>8</v>
      </c>
      <c r="J15" s="19">
        <v>9</v>
      </c>
      <c r="K15" s="19">
        <v>10</v>
      </c>
      <c r="L15" s="19">
        <v>11</v>
      </c>
      <c r="M15" s="19">
        <v>12</v>
      </c>
      <c r="N15" s="19">
        <v>13</v>
      </c>
      <c r="O15" s="19">
        <v>14</v>
      </c>
      <c r="P15" s="19">
        <v>15</v>
      </c>
      <c r="Q15" s="20">
        <v>16</v>
      </c>
    </row>
    <row r="16" spans="7:17">
      <c r="G16" s="21" t="s">
        <v>79</v>
      </c>
      <c r="H16" s="19">
        <v>1</v>
      </c>
      <c r="I16" s="19">
        <v>3</v>
      </c>
      <c r="J16" s="19">
        <v>4</v>
      </c>
      <c r="K16" s="19">
        <v>4</v>
      </c>
      <c r="L16" s="19">
        <v>4</v>
      </c>
      <c r="M16" s="19">
        <v>5</v>
      </c>
      <c r="N16" s="19">
        <v>5</v>
      </c>
      <c r="O16" s="19">
        <v>5</v>
      </c>
      <c r="P16" s="19">
        <v>6</v>
      </c>
      <c r="Q16" s="20">
        <v>6</v>
      </c>
    </row>
    <row r="17" spans="5:17">
      <c r="G17" s="21" t="s">
        <v>80</v>
      </c>
      <c r="H17" s="19">
        <v>2</v>
      </c>
      <c r="I17" s="19">
        <v>12</v>
      </c>
      <c r="J17" s="19">
        <v>14</v>
      </c>
      <c r="K17" s="19">
        <v>15</v>
      </c>
      <c r="L17" s="19">
        <v>16</v>
      </c>
      <c r="M17" s="19">
        <v>18</v>
      </c>
      <c r="N17" s="19">
        <v>19</v>
      </c>
      <c r="O17" s="19">
        <v>20</v>
      </c>
      <c r="P17" s="19">
        <v>22</v>
      </c>
      <c r="Q17" s="20">
        <v>23</v>
      </c>
    </row>
    <row r="18" spans="5:17" s="17" customFormat="1">
      <c r="E18" s="18"/>
      <c r="G18" s="22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5:17">
      <c r="G19" s="19"/>
      <c r="I19" s="19">
        <v>8</v>
      </c>
      <c r="J19" s="19">
        <v>9</v>
      </c>
      <c r="K19" s="19">
        <v>10</v>
      </c>
      <c r="L19" s="19">
        <v>11</v>
      </c>
      <c r="M19" s="19">
        <v>12</v>
      </c>
      <c r="N19" s="19">
        <v>13</v>
      </c>
      <c r="O19" s="19">
        <v>14</v>
      </c>
      <c r="P19" s="19">
        <v>15</v>
      </c>
      <c r="Q19" s="20">
        <v>16</v>
      </c>
    </row>
    <row r="20" spans="5:17" s="14" customFormat="1">
      <c r="G20" s="19"/>
      <c r="H20" s="19"/>
      <c r="I20" s="19" t="s">
        <v>109</v>
      </c>
      <c r="J20" s="19" t="s">
        <v>110</v>
      </c>
      <c r="K20" s="19" t="s">
        <v>111</v>
      </c>
      <c r="L20" s="19" t="s">
        <v>112</v>
      </c>
      <c r="M20" s="19" t="s">
        <v>113</v>
      </c>
      <c r="N20" s="19" t="s">
        <v>114</v>
      </c>
      <c r="O20" s="19" t="s">
        <v>115</v>
      </c>
      <c r="P20" s="19" t="s">
        <v>116</v>
      </c>
      <c r="Q20" s="20" t="s">
        <v>81</v>
      </c>
    </row>
    <row r="21" spans="5:17" s="14" customFormat="1">
      <c r="G21" s="19"/>
      <c r="H21" s="19"/>
      <c r="I21" s="19" t="s">
        <v>102</v>
      </c>
      <c r="J21" s="19" t="s">
        <v>103</v>
      </c>
      <c r="K21" s="19" t="s">
        <v>104</v>
      </c>
      <c r="L21" s="19" t="s">
        <v>105</v>
      </c>
      <c r="M21" s="19" t="s">
        <v>33</v>
      </c>
      <c r="N21" s="19" t="s">
        <v>106</v>
      </c>
      <c r="O21" s="19" t="s">
        <v>107</v>
      </c>
      <c r="P21" s="19" t="s">
        <v>108</v>
      </c>
      <c r="Q21" s="20">
        <v>8</v>
      </c>
    </row>
    <row r="22" spans="5:17">
      <c r="G22" s="14" t="s">
        <v>246</v>
      </c>
      <c r="H22" s="19" t="s">
        <v>163</v>
      </c>
      <c r="Q22" s="17"/>
    </row>
    <row r="23" spans="5:17">
      <c r="G23" s="14" t="s">
        <v>201</v>
      </c>
      <c r="H23" s="19" t="s">
        <v>164</v>
      </c>
      <c r="Q23" s="17"/>
    </row>
    <row r="24" spans="5:17">
      <c r="G24" s="14" t="s">
        <v>202</v>
      </c>
      <c r="H24" s="19" t="s">
        <v>165</v>
      </c>
      <c r="Q24" s="17"/>
    </row>
    <row r="25" spans="5:17">
      <c r="G25" s="14" t="s">
        <v>203</v>
      </c>
      <c r="H25" s="19" t="s">
        <v>166</v>
      </c>
      <c r="Q25" s="17"/>
    </row>
    <row r="26" spans="5:17">
      <c r="G26" s="14" t="s">
        <v>204</v>
      </c>
      <c r="H26" s="19" t="s">
        <v>167</v>
      </c>
      <c r="Q26" s="17"/>
    </row>
    <row r="27" spans="5:17">
      <c r="G27" s="14" t="s">
        <v>205</v>
      </c>
      <c r="H27" s="19" t="s">
        <v>168</v>
      </c>
      <c r="Q27" s="17"/>
    </row>
    <row r="28" spans="5:17">
      <c r="G28" s="14" t="s">
        <v>206</v>
      </c>
      <c r="H28" s="19" t="s">
        <v>169</v>
      </c>
      <c r="Q28" s="17"/>
    </row>
    <row r="29" spans="5:17">
      <c r="G29" s="14" t="s">
        <v>207</v>
      </c>
      <c r="H29" s="19" t="s">
        <v>170</v>
      </c>
      <c r="Q29" s="17"/>
    </row>
    <row r="30" spans="5:17">
      <c r="G30" s="14" t="s">
        <v>208</v>
      </c>
      <c r="H30" s="19" t="s">
        <v>171</v>
      </c>
      <c r="Q30" s="17"/>
    </row>
    <row r="31" spans="5:17">
      <c r="G31" s="14" t="s">
        <v>209</v>
      </c>
      <c r="H31" s="19" t="s">
        <v>172</v>
      </c>
      <c r="Q31" s="17"/>
    </row>
    <row r="32" spans="5:17">
      <c r="G32" s="14" t="s">
        <v>210</v>
      </c>
      <c r="H32" s="19" t="s">
        <v>173</v>
      </c>
      <c r="Q32" s="17"/>
    </row>
    <row r="33" spans="7:17">
      <c r="G33" s="14" t="s">
        <v>211</v>
      </c>
      <c r="H33" s="19" t="s">
        <v>174</v>
      </c>
      <c r="Q33" s="17"/>
    </row>
    <row r="34" spans="7:17">
      <c r="G34" s="14" t="s">
        <v>212</v>
      </c>
      <c r="H34" s="19" t="s">
        <v>175</v>
      </c>
      <c r="Q34" s="17"/>
    </row>
    <row r="35" spans="7:17">
      <c r="G35" s="14" t="s">
        <v>213</v>
      </c>
      <c r="H35" s="19" t="s">
        <v>176</v>
      </c>
      <c r="Q35" s="17"/>
    </row>
    <row r="36" spans="7:17">
      <c r="G36" s="14" t="s">
        <v>214</v>
      </c>
      <c r="H36" s="19" t="s">
        <v>177</v>
      </c>
      <c r="Q36" s="17"/>
    </row>
    <row r="37" spans="7:17">
      <c r="G37" s="14" t="s">
        <v>215</v>
      </c>
      <c r="H37" s="19" t="s">
        <v>178</v>
      </c>
      <c r="Q37" s="17"/>
    </row>
    <row r="38" spans="7:17">
      <c r="G38" s="14" t="s">
        <v>216</v>
      </c>
      <c r="H38" s="19" t="s">
        <v>179</v>
      </c>
      <c r="Q38" s="17"/>
    </row>
    <row r="39" spans="7:17">
      <c r="G39" s="14" t="s">
        <v>217</v>
      </c>
      <c r="H39" s="19" t="s">
        <v>180</v>
      </c>
      <c r="Q39" s="17"/>
    </row>
    <row r="40" spans="7:17">
      <c r="G40" s="14" t="s">
        <v>218</v>
      </c>
      <c r="H40" s="19" t="s">
        <v>181</v>
      </c>
      <c r="Q40" s="17"/>
    </row>
    <row r="41" spans="7:17">
      <c r="G41" s="14" t="s">
        <v>219</v>
      </c>
      <c r="H41" s="19" t="s">
        <v>182</v>
      </c>
      <c r="Q41" s="17"/>
    </row>
    <row r="42" spans="7:17">
      <c r="G42" s="14" t="s">
        <v>220</v>
      </c>
      <c r="H42" s="19" t="s">
        <v>183</v>
      </c>
      <c r="Q42" s="17"/>
    </row>
    <row r="43" spans="7:17">
      <c r="G43" s="14" t="s">
        <v>221</v>
      </c>
      <c r="H43" s="19" t="s">
        <v>184</v>
      </c>
      <c r="Q43" s="17"/>
    </row>
    <row r="44" spans="7:17">
      <c r="G44" s="14" t="s">
        <v>222</v>
      </c>
      <c r="H44" s="19" t="s">
        <v>185</v>
      </c>
      <c r="Q44" s="17"/>
    </row>
    <row r="45" spans="7:17">
      <c r="G45" s="14" t="s">
        <v>223</v>
      </c>
      <c r="H45" s="19" t="s">
        <v>186</v>
      </c>
      <c r="P45" s="1"/>
      <c r="Q45" s="17"/>
    </row>
    <row r="46" spans="7:17">
      <c r="G46" s="14" t="s">
        <v>224</v>
      </c>
      <c r="H46" s="19" t="s">
        <v>187</v>
      </c>
      <c r="P46" s="1"/>
      <c r="Q46" s="17"/>
    </row>
    <row r="47" spans="7:17">
      <c r="G47" s="14" t="s">
        <v>225</v>
      </c>
      <c r="H47" s="19" t="s">
        <v>188</v>
      </c>
      <c r="O47" s="1"/>
      <c r="P47" s="1"/>
      <c r="Q47" s="17"/>
    </row>
    <row r="48" spans="7:17">
      <c r="G48" s="14" t="s">
        <v>226</v>
      </c>
      <c r="H48" s="19" t="s">
        <v>189</v>
      </c>
      <c r="N48" s="1"/>
      <c r="O48" s="1"/>
      <c r="P48" s="1"/>
      <c r="Q48" s="17"/>
    </row>
    <row r="49" spans="7:17">
      <c r="G49" s="14" t="s">
        <v>227</v>
      </c>
      <c r="H49" s="19" t="s">
        <v>190</v>
      </c>
      <c r="N49" s="1"/>
      <c r="O49" s="1"/>
      <c r="P49" s="1"/>
      <c r="Q49" s="17"/>
    </row>
    <row r="50" spans="7:17">
      <c r="G50" s="14" t="s">
        <v>228</v>
      </c>
      <c r="H50" s="19" t="s">
        <v>191</v>
      </c>
      <c r="M50" s="1"/>
      <c r="N50" s="1"/>
      <c r="O50" s="1"/>
      <c r="P50" s="1"/>
      <c r="Q50" s="17"/>
    </row>
    <row r="51" spans="7:17">
      <c r="G51" s="14" t="s">
        <v>229</v>
      </c>
      <c r="H51" s="19" t="s">
        <v>192</v>
      </c>
      <c r="M51" s="1"/>
      <c r="N51" s="1"/>
      <c r="O51" s="1"/>
      <c r="P51" s="1"/>
      <c r="Q51" s="17"/>
    </row>
    <row r="52" spans="7:17">
      <c r="G52" s="14" t="s">
        <v>230</v>
      </c>
      <c r="H52" s="19" t="s">
        <v>193</v>
      </c>
      <c r="L52" s="1"/>
      <c r="M52" s="1"/>
      <c r="N52" s="1"/>
      <c r="O52" s="1"/>
      <c r="P52" s="1"/>
      <c r="Q52" s="17"/>
    </row>
    <row r="53" spans="7:17">
      <c r="G53" s="14" t="s">
        <v>231</v>
      </c>
      <c r="H53" s="19" t="s">
        <v>194</v>
      </c>
      <c r="K53" s="1"/>
      <c r="L53" s="1"/>
      <c r="M53" s="1"/>
      <c r="N53" s="1"/>
      <c r="O53" s="1"/>
      <c r="P53" s="1"/>
      <c r="Q53" s="17"/>
    </row>
    <row r="54" spans="7:17">
      <c r="G54" s="14" t="s">
        <v>232</v>
      </c>
      <c r="H54" s="19" t="s">
        <v>195</v>
      </c>
      <c r="J54" s="1"/>
      <c r="K54" s="1"/>
      <c r="L54" s="1"/>
      <c r="M54" s="1"/>
      <c r="N54" s="1"/>
      <c r="O54" s="1"/>
      <c r="P54" s="1"/>
      <c r="Q54" s="17"/>
    </row>
    <row r="55" spans="7:17">
      <c r="G55" s="14" t="s">
        <v>233</v>
      </c>
      <c r="H55" s="19" t="s">
        <v>196</v>
      </c>
      <c r="J55" s="1"/>
      <c r="K55" s="1"/>
      <c r="L55" s="1"/>
      <c r="M55" s="1"/>
      <c r="N55" s="1"/>
      <c r="O55" s="1"/>
      <c r="P55" s="1"/>
      <c r="Q55" s="17"/>
    </row>
    <row r="56" spans="7:17">
      <c r="G56" s="14" t="s">
        <v>234</v>
      </c>
      <c r="H56" s="19" t="s">
        <v>197</v>
      </c>
      <c r="I56" s="1"/>
      <c r="J56" s="1"/>
      <c r="K56" s="1"/>
      <c r="L56" s="1"/>
      <c r="M56" s="1"/>
      <c r="N56" s="1"/>
      <c r="O56" s="1"/>
      <c r="P56" s="1"/>
      <c r="Q56" s="17"/>
    </row>
    <row r="57" spans="7:17">
      <c r="G57" s="14" t="s">
        <v>235</v>
      </c>
      <c r="H57" s="19" t="s">
        <v>198</v>
      </c>
      <c r="I57" s="1"/>
      <c r="J57" s="1"/>
      <c r="K57" s="1"/>
      <c r="L57" s="1"/>
      <c r="M57" s="1"/>
      <c r="N57" s="1"/>
      <c r="O57" s="1"/>
      <c r="P57" s="1"/>
      <c r="Q57" s="17"/>
    </row>
    <row r="58" spans="7:17">
      <c r="G58" s="14" t="s">
        <v>236</v>
      </c>
      <c r="H58" s="19" t="s">
        <v>199</v>
      </c>
      <c r="I58" s="1"/>
      <c r="J58" s="1"/>
      <c r="K58" s="1"/>
      <c r="L58" s="1"/>
      <c r="M58" s="1"/>
      <c r="N58" s="1"/>
      <c r="O58" s="1"/>
      <c r="P58" s="1"/>
      <c r="Q58" s="17"/>
    </row>
    <row r="59" spans="7:17">
      <c r="G59" s="14" t="s">
        <v>237</v>
      </c>
      <c r="H59" s="19" t="s">
        <v>200</v>
      </c>
      <c r="I59" s="1"/>
      <c r="J59" s="1"/>
      <c r="K59" s="1"/>
      <c r="L59" s="1"/>
      <c r="M59" s="1"/>
      <c r="N59" s="1"/>
      <c r="O59" s="1"/>
      <c r="P59" s="1"/>
      <c r="Q59" s="17"/>
    </row>
    <row r="60" spans="7:17">
      <c r="G60" s="14" t="s">
        <v>238</v>
      </c>
      <c r="H60" s="19" t="s">
        <v>108</v>
      </c>
      <c r="I60" s="1"/>
      <c r="J60" s="1"/>
      <c r="K60" s="1"/>
      <c r="L60" s="1"/>
      <c r="M60" s="1"/>
      <c r="N60" s="1"/>
      <c r="O60" s="1"/>
      <c r="P60" s="1"/>
      <c r="Q60" s="17"/>
    </row>
    <row r="61" spans="7:17">
      <c r="G61" s="14" t="s">
        <v>239</v>
      </c>
      <c r="H61" s="19" t="s">
        <v>107</v>
      </c>
      <c r="I61" s="1"/>
      <c r="J61" s="1"/>
      <c r="K61" s="1"/>
      <c r="L61" s="1"/>
      <c r="M61" s="1"/>
      <c r="N61" s="1"/>
      <c r="O61" s="16"/>
      <c r="P61" s="16"/>
      <c r="Q61" s="17"/>
    </row>
    <row r="62" spans="7:17">
      <c r="G62" s="14" t="s">
        <v>240</v>
      </c>
      <c r="H62" s="19" t="s">
        <v>106</v>
      </c>
      <c r="I62" s="1"/>
      <c r="J62" s="1"/>
      <c r="K62" s="1"/>
      <c r="L62" s="1"/>
      <c r="M62" s="16"/>
      <c r="N62" s="16"/>
      <c r="O62" s="16"/>
      <c r="P62" s="16"/>
      <c r="Q62" s="17"/>
    </row>
    <row r="63" spans="7:17">
      <c r="G63" s="14" t="s">
        <v>241</v>
      </c>
      <c r="H63" s="19" t="s">
        <v>33</v>
      </c>
      <c r="I63" s="1"/>
      <c r="J63" s="16"/>
      <c r="K63" s="16"/>
      <c r="L63" s="16"/>
      <c r="M63" s="16"/>
      <c r="N63" s="16"/>
      <c r="O63" s="16"/>
      <c r="P63" s="16"/>
      <c r="Q63" s="17"/>
    </row>
    <row r="64" spans="7:17">
      <c r="G64" s="14" t="s">
        <v>242</v>
      </c>
      <c r="H64" s="19" t="s">
        <v>105</v>
      </c>
      <c r="I64" s="16"/>
      <c r="J64" s="16"/>
      <c r="K64" s="16"/>
      <c r="L64" s="16"/>
      <c r="M64" s="16"/>
      <c r="N64" s="16"/>
      <c r="O64" s="16"/>
      <c r="P64" s="16"/>
      <c r="Q64" s="17"/>
    </row>
    <row r="65" spans="7:17">
      <c r="G65" s="14" t="s">
        <v>243</v>
      </c>
      <c r="H65" s="19" t="s">
        <v>104</v>
      </c>
      <c r="I65" s="16"/>
      <c r="J65" s="16"/>
      <c r="K65" s="16"/>
      <c r="L65" s="16"/>
      <c r="M65" s="16"/>
      <c r="N65" s="16"/>
      <c r="O65" s="16"/>
      <c r="P65" s="16"/>
      <c r="Q65" s="17"/>
    </row>
    <row r="66" spans="7:17">
      <c r="G66" s="14" t="s">
        <v>244</v>
      </c>
      <c r="H66" s="19" t="s">
        <v>103</v>
      </c>
      <c r="I66" s="16"/>
      <c r="J66" s="16"/>
      <c r="K66" s="16"/>
      <c r="L66" s="16"/>
      <c r="M66" s="16"/>
      <c r="N66" s="16"/>
      <c r="O66" s="16"/>
      <c r="P66" s="16"/>
      <c r="Q66" s="17"/>
    </row>
    <row r="67" spans="7:17">
      <c r="G67" s="14" t="s">
        <v>245</v>
      </c>
      <c r="H67" s="19" t="s">
        <v>102</v>
      </c>
      <c r="I67" s="16"/>
      <c r="J67" s="16"/>
      <c r="K67" s="16"/>
      <c r="L67" s="16"/>
      <c r="M67" s="16"/>
      <c r="N67" s="16"/>
      <c r="O67" s="16"/>
      <c r="P67" s="16"/>
      <c r="Q67" s="17"/>
    </row>
    <row r="69" spans="7:17">
      <c r="G69" s="14" t="s">
        <v>247</v>
      </c>
      <c r="H69" s="19" t="s">
        <v>119</v>
      </c>
      <c r="I69" s="16"/>
      <c r="J69" s="16"/>
      <c r="K69" s="16"/>
      <c r="L69" s="16"/>
      <c r="M69" s="16"/>
      <c r="N69" s="16"/>
      <c r="O69" s="16"/>
      <c r="P69" s="16"/>
      <c r="Q69" s="17"/>
    </row>
    <row r="70" spans="7:17">
      <c r="G70" s="14" t="s">
        <v>248</v>
      </c>
      <c r="H70" s="19" t="s">
        <v>120</v>
      </c>
      <c r="I70" s="16"/>
      <c r="J70" s="16"/>
      <c r="K70" s="16"/>
      <c r="L70" s="16"/>
      <c r="M70" s="16"/>
      <c r="N70" s="16"/>
      <c r="O70" s="16"/>
      <c r="P70" s="16"/>
      <c r="Q70" s="17"/>
    </row>
    <row r="71" spans="7:17">
      <c r="G71" s="14" t="s">
        <v>249</v>
      </c>
      <c r="H71" s="19" t="s">
        <v>121</v>
      </c>
      <c r="I71" s="16"/>
      <c r="J71" s="16"/>
      <c r="K71" s="16"/>
      <c r="L71" s="16"/>
      <c r="M71" s="16"/>
      <c r="N71" s="16"/>
      <c r="O71" s="16"/>
      <c r="P71" s="16"/>
      <c r="Q71" s="17"/>
    </row>
    <row r="72" spans="7:17">
      <c r="G72" s="14" t="s">
        <v>250</v>
      </c>
      <c r="H72" s="19" t="s">
        <v>122</v>
      </c>
      <c r="I72" s="16"/>
      <c r="J72" s="16"/>
      <c r="K72" s="16"/>
      <c r="L72" s="16"/>
      <c r="M72" s="16"/>
      <c r="N72" s="16"/>
      <c r="O72" s="16"/>
      <c r="P72" s="16"/>
      <c r="Q72" s="17"/>
    </row>
    <row r="73" spans="7:17">
      <c r="G73" s="14" t="s">
        <v>251</v>
      </c>
      <c r="H73" s="19" t="s">
        <v>123</v>
      </c>
      <c r="I73" s="16"/>
      <c r="J73" s="16"/>
      <c r="K73" s="16"/>
      <c r="L73" s="16"/>
      <c r="M73" s="16"/>
      <c r="N73" s="16"/>
      <c r="O73" s="16"/>
      <c r="P73" s="16"/>
      <c r="Q73" s="17"/>
    </row>
    <row r="74" spans="7:17">
      <c r="G74" s="14" t="s">
        <v>252</v>
      </c>
      <c r="H74" s="19" t="s">
        <v>124</v>
      </c>
      <c r="I74" s="1"/>
      <c r="J74" s="1"/>
      <c r="K74" s="1"/>
      <c r="L74" s="16"/>
      <c r="M74" s="16"/>
      <c r="N74" s="16"/>
      <c r="O74" s="16"/>
      <c r="P74" s="16"/>
      <c r="Q74" s="17"/>
    </row>
    <row r="75" spans="7:17">
      <c r="G75" s="14" t="s">
        <v>253</v>
      </c>
      <c r="H75" s="19" t="s">
        <v>125</v>
      </c>
      <c r="I75" s="1"/>
      <c r="J75" s="1"/>
      <c r="K75" s="1"/>
      <c r="L75" s="1"/>
      <c r="M75" s="1"/>
      <c r="N75" s="1"/>
      <c r="O75" s="16"/>
      <c r="P75" s="16"/>
      <c r="Q75" s="17"/>
    </row>
    <row r="76" spans="7:17">
      <c r="G76" s="14" t="s">
        <v>254</v>
      </c>
      <c r="H76" s="19" t="s">
        <v>126</v>
      </c>
      <c r="I76" s="1"/>
      <c r="J76" s="1"/>
      <c r="K76" s="1"/>
      <c r="L76" s="1"/>
      <c r="M76" s="1"/>
      <c r="N76" s="1"/>
      <c r="O76" s="1"/>
      <c r="P76" s="1"/>
      <c r="Q76" s="17"/>
    </row>
    <row r="77" spans="7:17">
      <c r="G77" s="14" t="s">
        <v>255</v>
      </c>
      <c r="H77" s="19" t="s">
        <v>127</v>
      </c>
      <c r="I77" s="1"/>
      <c r="J77" s="1"/>
      <c r="K77" s="1"/>
      <c r="L77" s="1"/>
      <c r="M77" s="1"/>
      <c r="N77" s="1"/>
      <c r="O77" s="1"/>
      <c r="P77" s="1"/>
      <c r="Q77" s="17"/>
    </row>
    <row r="78" spans="7:17">
      <c r="G78" s="14" t="s">
        <v>256</v>
      </c>
      <c r="H78" s="19" t="s">
        <v>128</v>
      </c>
      <c r="I78" s="1"/>
      <c r="J78" s="1"/>
      <c r="K78" s="1"/>
      <c r="L78" s="1"/>
      <c r="M78" s="1"/>
      <c r="N78" s="1"/>
      <c r="O78" s="1"/>
      <c r="P78" s="1"/>
      <c r="Q78" s="17"/>
    </row>
    <row r="79" spans="7:17">
      <c r="G79" s="14" t="s">
        <v>257</v>
      </c>
      <c r="H79" s="19" t="s">
        <v>129</v>
      </c>
      <c r="I79" s="1"/>
      <c r="J79" s="1"/>
      <c r="K79" s="1"/>
      <c r="L79" s="1"/>
      <c r="M79" s="1"/>
      <c r="N79" s="1"/>
      <c r="O79" s="1"/>
      <c r="P79" s="1"/>
      <c r="Q79" s="17"/>
    </row>
    <row r="80" spans="7:17">
      <c r="G80" s="14" t="s">
        <v>258</v>
      </c>
      <c r="H80" s="19" t="s">
        <v>130</v>
      </c>
      <c r="I80" s="1"/>
      <c r="J80" s="1"/>
      <c r="K80" s="1"/>
      <c r="L80" s="1"/>
      <c r="M80" s="1"/>
      <c r="N80" s="1"/>
      <c r="O80" s="1"/>
      <c r="P80" s="1"/>
      <c r="Q80" s="17"/>
    </row>
    <row r="81" spans="7:17">
      <c r="G81" s="14" t="s">
        <v>259</v>
      </c>
      <c r="H81" s="19" t="s">
        <v>131</v>
      </c>
      <c r="I81" s="1"/>
      <c r="J81" s="1"/>
      <c r="K81" s="1"/>
      <c r="L81" s="1"/>
      <c r="M81" s="1"/>
      <c r="N81" s="1"/>
      <c r="O81" s="1"/>
      <c r="P81" s="1"/>
      <c r="Q81" s="17"/>
    </row>
    <row r="82" spans="7:17">
      <c r="G82" s="14" t="s">
        <v>260</v>
      </c>
      <c r="H82" s="19" t="s">
        <v>132</v>
      </c>
      <c r="J82" s="1"/>
      <c r="K82" s="1"/>
      <c r="L82" s="1"/>
      <c r="M82" s="1"/>
      <c r="N82" s="1"/>
      <c r="O82" s="1"/>
      <c r="P82" s="1"/>
      <c r="Q82" s="17"/>
    </row>
    <row r="83" spans="7:17">
      <c r="G83" s="14" t="s">
        <v>261</v>
      </c>
      <c r="H83" s="19" t="s">
        <v>133</v>
      </c>
      <c r="K83" s="1"/>
      <c r="L83" s="1"/>
      <c r="M83" s="1"/>
      <c r="N83" s="1"/>
      <c r="O83" s="1"/>
      <c r="P83" s="1"/>
      <c r="Q83" s="17"/>
    </row>
    <row r="84" spans="7:17">
      <c r="G84" s="14" t="s">
        <v>262</v>
      </c>
      <c r="H84" s="19" t="s">
        <v>134</v>
      </c>
      <c r="L84" s="1"/>
      <c r="M84" s="1"/>
      <c r="N84" s="1"/>
      <c r="O84" s="1"/>
      <c r="P84" s="1"/>
      <c r="Q84" s="17"/>
    </row>
    <row r="85" spans="7:17">
      <c r="G85" s="14" t="s">
        <v>263</v>
      </c>
      <c r="H85" s="19" t="s">
        <v>135</v>
      </c>
      <c r="L85" s="1"/>
      <c r="M85" s="1"/>
      <c r="N85" s="1"/>
      <c r="O85" s="1"/>
      <c r="P85" s="1"/>
      <c r="Q85" s="17"/>
    </row>
    <row r="86" spans="7:17">
      <c r="G86" s="14" t="s">
        <v>264</v>
      </c>
      <c r="H86" s="19" t="s">
        <v>136</v>
      </c>
      <c r="M86" s="1"/>
      <c r="N86" s="1"/>
      <c r="O86" s="1"/>
      <c r="P86" s="1"/>
      <c r="Q86" s="17"/>
    </row>
    <row r="87" spans="7:17">
      <c r="G87" s="14" t="s">
        <v>265</v>
      </c>
      <c r="H87" s="19" t="s">
        <v>137</v>
      </c>
      <c r="N87" s="1"/>
      <c r="O87" s="1"/>
      <c r="P87" s="1"/>
      <c r="Q87" s="17"/>
    </row>
    <row r="88" spans="7:17">
      <c r="G88" s="14" t="s">
        <v>266</v>
      </c>
      <c r="H88" s="19" t="s">
        <v>138</v>
      </c>
      <c r="O88" s="1"/>
      <c r="P88" s="1"/>
      <c r="Q88" s="17"/>
    </row>
    <row r="89" spans="7:17">
      <c r="G89" s="14" t="s">
        <v>267</v>
      </c>
      <c r="H89" s="19" t="s">
        <v>139</v>
      </c>
      <c r="O89" s="1"/>
      <c r="P89" s="1"/>
      <c r="Q89" s="17"/>
    </row>
    <row r="90" spans="7:17">
      <c r="G90" s="14" t="s">
        <v>268</v>
      </c>
      <c r="H90" s="19" t="s">
        <v>140</v>
      </c>
      <c r="P90" s="1"/>
      <c r="Q90" s="17"/>
    </row>
    <row r="91" spans="7:17">
      <c r="G91" s="14" t="s">
        <v>269</v>
      </c>
      <c r="H91" s="19" t="s">
        <v>141</v>
      </c>
      <c r="Q91" s="17"/>
    </row>
    <row r="92" spans="7:17">
      <c r="G92" s="14" t="s">
        <v>270</v>
      </c>
      <c r="H92" s="19" t="s">
        <v>118</v>
      </c>
      <c r="Q92" s="17"/>
    </row>
    <row r="93" spans="7:17">
      <c r="G93" s="14" t="s">
        <v>271</v>
      </c>
      <c r="H93" s="19" t="s">
        <v>142</v>
      </c>
      <c r="Q93" s="17"/>
    </row>
    <row r="94" spans="7:17">
      <c r="G94" s="14" t="s">
        <v>272</v>
      </c>
      <c r="H94" s="19" t="s">
        <v>143</v>
      </c>
      <c r="Q94" s="17"/>
    </row>
    <row r="95" spans="7:17">
      <c r="G95" s="14" t="s">
        <v>273</v>
      </c>
      <c r="H95" s="19" t="s">
        <v>144</v>
      </c>
      <c r="Q95" s="17"/>
    </row>
    <row r="96" spans="7:17">
      <c r="G96" s="14" t="s">
        <v>274</v>
      </c>
      <c r="H96" s="19" t="s">
        <v>145</v>
      </c>
      <c r="Q96" s="17"/>
    </row>
    <row r="97" spans="7:17">
      <c r="G97" s="14" t="s">
        <v>275</v>
      </c>
      <c r="H97" s="19" t="s">
        <v>146</v>
      </c>
      <c r="Q97" s="17"/>
    </row>
    <row r="98" spans="7:17">
      <c r="G98" s="14" t="s">
        <v>276</v>
      </c>
      <c r="H98" s="19" t="s">
        <v>147</v>
      </c>
      <c r="Q98" s="17"/>
    </row>
    <row r="99" spans="7:17">
      <c r="G99" s="14" t="s">
        <v>277</v>
      </c>
      <c r="H99" s="19" t="s">
        <v>148</v>
      </c>
      <c r="Q99" s="17"/>
    </row>
    <row r="100" spans="7:17">
      <c r="G100" s="14" t="s">
        <v>278</v>
      </c>
      <c r="H100" s="19" t="s">
        <v>149</v>
      </c>
      <c r="Q100" s="17"/>
    </row>
    <row r="101" spans="7:17">
      <c r="G101" s="14" t="s">
        <v>279</v>
      </c>
      <c r="H101" s="19" t="s">
        <v>150</v>
      </c>
      <c r="Q101" s="17"/>
    </row>
    <row r="102" spans="7:17">
      <c r="G102" s="14" t="s">
        <v>280</v>
      </c>
      <c r="H102" s="19" t="s">
        <v>151</v>
      </c>
      <c r="Q102" s="17"/>
    </row>
    <row r="103" spans="7:17">
      <c r="G103" s="14" t="s">
        <v>281</v>
      </c>
      <c r="H103" s="19" t="s">
        <v>152</v>
      </c>
      <c r="Q103" s="17"/>
    </row>
    <row r="104" spans="7:17">
      <c r="G104" s="14" t="s">
        <v>282</v>
      </c>
      <c r="H104" s="19" t="s">
        <v>153</v>
      </c>
      <c r="Q104" s="17"/>
    </row>
    <row r="105" spans="7:17">
      <c r="G105" s="14" t="s">
        <v>283</v>
      </c>
      <c r="H105" s="19" t="s">
        <v>154</v>
      </c>
      <c r="Q105" s="17"/>
    </row>
    <row r="106" spans="7:17">
      <c r="G106" s="14" t="s">
        <v>284</v>
      </c>
      <c r="H106" s="19" t="s">
        <v>155</v>
      </c>
      <c r="Q106" s="17"/>
    </row>
    <row r="107" spans="7:17">
      <c r="G107" s="14" t="s">
        <v>285</v>
      </c>
      <c r="H107" s="19" t="s">
        <v>156</v>
      </c>
      <c r="Q107" s="17"/>
    </row>
    <row r="108" spans="7:17">
      <c r="G108" s="14" t="s">
        <v>286</v>
      </c>
      <c r="H108" s="19" t="s">
        <v>157</v>
      </c>
      <c r="Q108" s="17"/>
    </row>
    <row r="109" spans="7:17">
      <c r="G109" s="14" t="s">
        <v>287</v>
      </c>
      <c r="H109" s="19" t="s">
        <v>158</v>
      </c>
      <c r="Q109" s="17"/>
    </row>
    <row r="110" spans="7:17">
      <c r="G110" s="14" t="s">
        <v>288</v>
      </c>
      <c r="H110" s="19" t="s">
        <v>159</v>
      </c>
      <c r="Q110" s="17"/>
    </row>
    <row r="111" spans="7:17">
      <c r="G111" s="14" t="s">
        <v>289</v>
      </c>
      <c r="H111" s="19" t="s">
        <v>160</v>
      </c>
      <c r="Q111" s="17"/>
    </row>
    <row r="112" spans="7:17">
      <c r="G112" s="14" t="s">
        <v>290</v>
      </c>
      <c r="H112" s="19" t="s">
        <v>161</v>
      </c>
      <c r="Q112" s="17"/>
    </row>
    <row r="113" spans="7:17">
      <c r="G113" s="14" t="s">
        <v>291</v>
      </c>
      <c r="H113" s="19" t="s">
        <v>162</v>
      </c>
      <c r="Q113" s="17"/>
    </row>
    <row r="114" spans="7:17">
      <c r="G114"/>
      <c r="H114"/>
    </row>
    <row r="115" spans="7:17">
      <c r="G115"/>
      <c r="H115"/>
    </row>
    <row r="116" spans="7:17">
      <c r="G116"/>
      <c r="H116"/>
    </row>
    <row r="117" spans="7:17">
      <c r="G117"/>
      <c r="H117"/>
    </row>
    <row r="118" spans="7:17">
      <c r="G118"/>
      <c r="H118"/>
    </row>
    <row r="119" spans="7:17">
      <c r="G119"/>
      <c r="H119"/>
    </row>
    <row r="120" spans="7:17">
      <c r="G120"/>
      <c r="H1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6D344-0D1E-48C0-B1A3-2BC94E90113B}">
  <sheetPr codeName="Sheet6"/>
  <dimension ref="A1:AQ30"/>
  <sheetViews>
    <sheetView tabSelected="1" topLeftCell="A15" zoomScale="190" zoomScaleNormal="190" workbookViewId="0">
      <selection activeCell="D31" sqref="D31"/>
    </sheetView>
  </sheetViews>
  <sheetFormatPr defaultRowHeight="14.4"/>
  <cols>
    <col min="1" max="1" width="15.21875" bestFit="1" customWidth="1"/>
    <col min="2" max="2" width="10.5546875" bestFit="1" customWidth="1"/>
    <col min="3" max="3" width="8.44140625" customWidth="1"/>
    <col min="4" max="4" width="8.77734375" customWidth="1"/>
    <col min="5" max="5" width="5.5546875" bestFit="1" customWidth="1"/>
    <col min="6" max="6" width="12.21875" bestFit="1" customWidth="1"/>
    <col min="7" max="7" width="2.77734375" bestFit="1" customWidth="1"/>
    <col min="8" max="8" width="7.44140625" bestFit="1" customWidth="1"/>
    <col min="9" max="9" width="8.21875" style="10" bestFit="1" customWidth="1"/>
    <col min="10" max="17" width="8.21875" bestFit="1" customWidth="1"/>
    <col min="23" max="23" width="9.6640625" customWidth="1"/>
  </cols>
  <sheetData>
    <row r="1" spans="1:43">
      <c r="A1" t="s">
        <v>40</v>
      </c>
    </row>
    <row r="2" spans="1:43" ht="15.6">
      <c r="G2" s="5" t="s">
        <v>66</v>
      </c>
      <c r="H2" t="s">
        <v>67</v>
      </c>
      <c r="AQ2" s="12"/>
    </row>
    <row r="3" spans="1:43">
      <c r="A3" t="s">
        <v>39</v>
      </c>
      <c r="B3">
        <v>4</v>
      </c>
      <c r="F3" t="s">
        <v>63</v>
      </c>
      <c r="G3" s="11"/>
      <c r="H3" s="11"/>
      <c r="I3" s="13">
        <f>SUM(B20)</f>
        <v>8</v>
      </c>
      <c r="J3" s="13">
        <f t="shared" ref="J3:Q3" si="0">SUM(I3+1)</f>
        <v>9</v>
      </c>
      <c r="K3" s="13">
        <f t="shared" si="0"/>
        <v>10</v>
      </c>
      <c r="L3" s="13">
        <f t="shared" si="0"/>
        <v>11</v>
      </c>
      <c r="M3" s="13">
        <f t="shared" si="0"/>
        <v>12</v>
      </c>
      <c r="N3" s="13">
        <f t="shared" si="0"/>
        <v>13</v>
      </c>
      <c r="O3" s="13">
        <f t="shared" si="0"/>
        <v>14</v>
      </c>
      <c r="P3" s="13">
        <f t="shared" si="0"/>
        <v>15</v>
      </c>
      <c r="Q3" s="13">
        <f t="shared" si="0"/>
        <v>16</v>
      </c>
    </row>
    <row r="4" spans="1:43">
      <c r="A4" t="s">
        <v>38</v>
      </c>
      <c r="B4">
        <v>2</v>
      </c>
      <c r="F4" t="s">
        <v>41</v>
      </c>
      <c r="G4" s="11"/>
      <c r="H4" s="11"/>
      <c r="I4" s="10">
        <f>I3*$B$10 +0.0625-0.0001</f>
        <v>0.56240000000000001</v>
      </c>
      <c r="J4" s="10">
        <f t="shared" ref="J4:Q4" si="1">J3*$B$10 +0.0625-0.0001</f>
        <v>0.62490000000000001</v>
      </c>
      <c r="K4" s="10">
        <f t="shared" si="1"/>
        <v>0.68740000000000001</v>
      </c>
      <c r="L4" s="10">
        <f t="shared" si="1"/>
        <v>0.74990000000000001</v>
      </c>
      <c r="M4" s="10">
        <f t="shared" si="1"/>
        <v>0.81240000000000001</v>
      </c>
      <c r="N4" s="10">
        <f t="shared" si="1"/>
        <v>0.87490000000000001</v>
      </c>
      <c r="O4" s="10">
        <f t="shared" si="1"/>
        <v>0.93740000000000001</v>
      </c>
      <c r="P4" s="10">
        <f t="shared" si="1"/>
        <v>0.99990000000000001</v>
      </c>
      <c r="Q4" s="10">
        <f t="shared" si="1"/>
        <v>1.0624</v>
      </c>
    </row>
    <row r="5" spans="1:43">
      <c r="A5" t="s">
        <v>43</v>
      </c>
      <c r="B5" t="s">
        <v>7</v>
      </c>
      <c r="F5" t="s">
        <v>53</v>
      </c>
      <c r="G5">
        <v>-2</v>
      </c>
      <c r="H5" s="10">
        <f>SUM(G5-$B$6)</f>
        <v>-2.6666666666666665</v>
      </c>
      <c r="I5" s="10">
        <f t="shared" ref="I5:Q14" si="2">SUM(I$4*$H5)</f>
        <v>-1.4997333333333334</v>
      </c>
      <c r="J5" s="10">
        <f t="shared" si="2"/>
        <v>-1.6663999999999999</v>
      </c>
      <c r="K5" s="10">
        <f t="shared" si="2"/>
        <v>-1.8330666666666666</v>
      </c>
      <c r="L5" s="10">
        <f t="shared" si="2"/>
        <v>-1.9997333333333334</v>
      </c>
      <c r="M5" s="10">
        <f t="shared" si="2"/>
        <v>-2.1663999999999999</v>
      </c>
      <c r="N5" s="10">
        <f t="shared" si="2"/>
        <v>-2.3330666666666664</v>
      </c>
      <c r="O5" s="10">
        <f t="shared" si="2"/>
        <v>-2.4997333333333334</v>
      </c>
      <c r="P5" s="10">
        <f t="shared" si="2"/>
        <v>-2.6663999999999999</v>
      </c>
      <c r="Q5" s="10">
        <f t="shared" si="2"/>
        <v>-2.8330666666666664</v>
      </c>
    </row>
    <row r="6" spans="1:43">
      <c r="A6" t="s">
        <v>42</v>
      </c>
      <c r="B6" s="8">
        <f>SUM(B4/(B3-1))</f>
        <v>0.66666666666666663</v>
      </c>
      <c r="F6" t="s">
        <v>54</v>
      </c>
      <c r="G6">
        <v>-1</v>
      </c>
      <c r="H6" s="10">
        <f t="shared" ref="H6:H9" si="3">SUM(G6-$B$6)</f>
        <v>-1.6666666666666665</v>
      </c>
      <c r="I6" s="10">
        <f t="shared" si="2"/>
        <v>-0.93733333333333324</v>
      </c>
      <c r="J6" s="10">
        <f t="shared" si="2"/>
        <v>-1.0414999999999999</v>
      </c>
      <c r="K6" s="10">
        <f t="shared" si="2"/>
        <v>-1.1456666666666666</v>
      </c>
      <c r="L6" s="10">
        <f t="shared" si="2"/>
        <v>-1.2498333333333331</v>
      </c>
      <c r="M6" s="10">
        <f t="shared" si="2"/>
        <v>-1.3539999999999999</v>
      </c>
      <c r="N6" s="10">
        <f t="shared" si="2"/>
        <v>-1.4581666666666666</v>
      </c>
      <c r="O6" s="10">
        <f t="shared" si="2"/>
        <v>-1.5623333333333331</v>
      </c>
      <c r="P6" s="10">
        <f t="shared" si="2"/>
        <v>-1.6664999999999999</v>
      </c>
      <c r="Q6" s="10">
        <f t="shared" si="2"/>
        <v>-1.7706666666666666</v>
      </c>
    </row>
    <row r="7" spans="1:43">
      <c r="A7" t="s">
        <v>27</v>
      </c>
      <c r="B7">
        <v>4</v>
      </c>
      <c r="F7" t="s">
        <v>55</v>
      </c>
      <c r="G7">
        <v>0</v>
      </c>
      <c r="H7" s="10">
        <f t="shared" si="3"/>
        <v>-0.66666666666666663</v>
      </c>
      <c r="I7" s="10">
        <f t="shared" si="2"/>
        <v>-0.37493333333333334</v>
      </c>
      <c r="J7" s="10">
        <f t="shared" si="2"/>
        <v>-0.41659999999999997</v>
      </c>
      <c r="K7" s="10">
        <f t="shared" si="2"/>
        <v>-0.45826666666666666</v>
      </c>
      <c r="L7" s="10">
        <f t="shared" si="2"/>
        <v>-0.49993333333333334</v>
      </c>
      <c r="M7" s="10">
        <f t="shared" si="2"/>
        <v>-0.54159999999999997</v>
      </c>
      <c r="N7" s="10">
        <f t="shared" si="2"/>
        <v>-0.5832666666666666</v>
      </c>
      <c r="O7" s="10">
        <f t="shared" si="2"/>
        <v>-0.62493333333333334</v>
      </c>
      <c r="P7" s="10">
        <f t="shared" si="2"/>
        <v>-0.66659999999999997</v>
      </c>
      <c r="Q7" s="10">
        <f t="shared" si="2"/>
        <v>-0.7082666666666666</v>
      </c>
    </row>
    <row r="8" spans="1:43">
      <c r="A8" s="9" t="s">
        <v>31</v>
      </c>
      <c r="B8" s="9">
        <v>4</v>
      </c>
      <c r="F8" t="s">
        <v>56</v>
      </c>
      <c r="G8">
        <v>1</v>
      </c>
      <c r="H8" s="10">
        <f t="shared" si="3"/>
        <v>0.33333333333333337</v>
      </c>
      <c r="I8" s="10">
        <f t="shared" si="2"/>
        <v>0.1874666666666667</v>
      </c>
      <c r="J8" s="10">
        <f t="shared" si="2"/>
        <v>0.20830000000000004</v>
      </c>
      <c r="K8" s="10">
        <f t="shared" si="2"/>
        <v>0.22913333333333336</v>
      </c>
      <c r="L8" s="10">
        <f t="shared" si="2"/>
        <v>0.2499666666666667</v>
      </c>
      <c r="M8" s="10">
        <f t="shared" si="2"/>
        <v>0.27080000000000004</v>
      </c>
      <c r="N8" s="10">
        <f t="shared" si="2"/>
        <v>0.29163333333333336</v>
      </c>
      <c r="O8" s="10">
        <f t="shared" si="2"/>
        <v>0.31246666666666673</v>
      </c>
      <c r="P8" s="10">
        <f t="shared" si="2"/>
        <v>0.33330000000000004</v>
      </c>
      <c r="Q8" s="10">
        <f t="shared" si="2"/>
        <v>0.35413333333333336</v>
      </c>
    </row>
    <row r="9" spans="1:43">
      <c r="A9" t="s">
        <v>45</v>
      </c>
      <c r="B9">
        <f>SUM(B8)</f>
        <v>4</v>
      </c>
      <c r="C9" s="5" t="s">
        <v>51</v>
      </c>
      <c r="F9" t="s">
        <v>57</v>
      </c>
      <c r="G9">
        <v>2</v>
      </c>
      <c r="H9" s="10">
        <f t="shared" si="3"/>
        <v>1.3333333333333335</v>
      </c>
      <c r="I9" s="10">
        <f t="shared" si="2"/>
        <v>0.74986666666666679</v>
      </c>
      <c r="J9" s="10">
        <f t="shared" si="2"/>
        <v>0.83320000000000016</v>
      </c>
      <c r="K9" s="10">
        <f t="shared" si="2"/>
        <v>0.91653333333333342</v>
      </c>
      <c r="L9" s="10">
        <f t="shared" si="2"/>
        <v>0.99986666666666679</v>
      </c>
      <c r="M9" s="10">
        <f t="shared" si="2"/>
        <v>1.0832000000000002</v>
      </c>
      <c r="N9" s="10">
        <f t="shared" si="2"/>
        <v>1.1665333333333334</v>
      </c>
      <c r="O9" s="10">
        <f t="shared" si="2"/>
        <v>1.2498666666666669</v>
      </c>
      <c r="P9" s="10">
        <f t="shared" si="2"/>
        <v>1.3332000000000002</v>
      </c>
      <c r="Q9" s="10">
        <f t="shared" si="2"/>
        <v>1.4165333333333334</v>
      </c>
    </row>
    <row r="10" spans="1:43">
      <c r="A10" t="s">
        <v>46</v>
      </c>
      <c r="B10">
        <f>SUM(2^-B8)</f>
        <v>6.25E-2</v>
      </c>
      <c r="F10" t="s">
        <v>58</v>
      </c>
      <c r="G10">
        <v>-2</v>
      </c>
      <c r="H10" s="10">
        <f>SUM(G10+$B$6)</f>
        <v>-1.3333333333333335</v>
      </c>
      <c r="I10" s="10">
        <f t="shared" si="2"/>
        <v>-0.74986666666666679</v>
      </c>
      <c r="J10" s="10">
        <f t="shared" si="2"/>
        <v>-0.83320000000000016</v>
      </c>
      <c r="K10" s="10">
        <f t="shared" si="2"/>
        <v>-0.91653333333333342</v>
      </c>
      <c r="L10" s="10">
        <f t="shared" si="2"/>
        <v>-0.99986666666666679</v>
      </c>
      <c r="M10" s="10">
        <f t="shared" si="2"/>
        <v>-1.0832000000000002</v>
      </c>
      <c r="N10" s="10">
        <f t="shared" si="2"/>
        <v>-1.1665333333333334</v>
      </c>
      <c r="O10" s="10">
        <f t="shared" si="2"/>
        <v>-1.2498666666666669</v>
      </c>
      <c r="P10" s="10">
        <f t="shared" si="2"/>
        <v>-1.3332000000000002</v>
      </c>
      <c r="Q10" s="10">
        <f t="shared" si="2"/>
        <v>-1.4165333333333334</v>
      </c>
    </row>
    <row r="11" spans="1:43">
      <c r="A11" t="s">
        <v>47</v>
      </c>
      <c r="B11" s="5">
        <v>0.5</v>
      </c>
      <c r="F11" t="s">
        <v>59</v>
      </c>
      <c r="G11">
        <v>-1</v>
      </c>
      <c r="H11" s="10">
        <f t="shared" ref="H11:H14" si="4">SUM(G11+$B$6)</f>
        <v>-0.33333333333333337</v>
      </c>
      <c r="I11" s="10">
        <f t="shared" si="2"/>
        <v>-0.1874666666666667</v>
      </c>
      <c r="J11" s="10">
        <f t="shared" si="2"/>
        <v>-0.20830000000000004</v>
      </c>
      <c r="K11" s="10">
        <f t="shared" si="2"/>
        <v>-0.22913333333333336</v>
      </c>
      <c r="L11" s="10">
        <f t="shared" si="2"/>
        <v>-0.2499666666666667</v>
      </c>
      <c r="M11" s="10">
        <f t="shared" si="2"/>
        <v>-0.27080000000000004</v>
      </c>
      <c r="N11" s="10">
        <f t="shared" si="2"/>
        <v>-0.29163333333333336</v>
      </c>
      <c r="O11" s="10">
        <f t="shared" si="2"/>
        <v>-0.31246666666666673</v>
      </c>
      <c r="P11" s="10">
        <f t="shared" si="2"/>
        <v>-0.33330000000000004</v>
      </c>
      <c r="Q11" s="10">
        <f t="shared" si="2"/>
        <v>-0.35413333333333336</v>
      </c>
    </row>
    <row r="12" spans="1:43">
      <c r="A12" t="s">
        <v>48</v>
      </c>
      <c r="B12" s="5">
        <v>1</v>
      </c>
      <c r="F12" t="s">
        <v>60</v>
      </c>
      <c r="G12">
        <v>0</v>
      </c>
      <c r="H12" s="10">
        <f t="shared" si="4"/>
        <v>0.66666666666666663</v>
      </c>
      <c r="I12" s="10">
        <f t="shared" si="2"/>
        <v>0.37493333333333334</v>
      </c>
      <c r="J12" s="10">
        <f t="shared" si="2"/>
        <v>0.41659999999999997</v>
      </c>
      <c r="K12" s="10">
        <f t="shared" si="2"/>
        <v>0.45826666666666666</v>
      </c>
      <c r="L12" s="10">
        <f t="shared" si="2"/>
        <v>0.49993333333333334</v>
      </c>
      <c r="M12" s="10">
        <f t="shared" si="2"/>
        <v>0.54159999999999997</v>
      </c>
      <c r="N12" s="10">
        <f t="shared" si="2"/>
        <v>0.5832666666666666</v>
      </c>
      <c r="O12" s="10">
        <f t="shared" si="2"/>
        <v>0.62493333333333334</v>
      </c>
      <c r="P12" s="10">
        <f t="shared" si="2"/>
        <v>0.66659999999999997</v>
      </c>
      <c r="Q12" s="10">
        <f t="shared" si="2"/>
        <v>0.7082666666666666</v>
      </c>
    </row>
    <row r="13" spans="1:43">
      <c r="A13" t="s">
        <v>44</v>
      </c>
      <c r="B13">
        <f>SUM(B9+2+1)</f>
        <v>7</v>
      </c>
      <c r="C13" s="5" t="s">
        <v>52</v>
      </c>
      <c r="F13" t="s">
        <v>61</v>
      </c>
      <c r="G13">
        <v>1</v>
      </c>
      <c r="H13" s="10">
        <f t="shared" si="4"/>
        <v>1.6666666666666665</v>
      </c>
      <c r="I13" s="10">
        <f t="shared" si="2"/>
        <v>0.93733333333333324</v>
      </c>
      <c r="J13" s="10">
        <f t="shared" si="2"/>
        <v>1.0414999999999999</v>
      </c>
      <c r="K13" s="10">
        <f t="shared" si="2"/>
        <v>1.1456666666666666</v>
      </c>
      <c r="L13" s="10">
        <f t="shared" si="2"/>
        <v>1.2498333333333331</v>
      </c>
      <c r="M13" s="10">
        <f t="shared" si="2"/>
        <v>1.3539999999999999</v>
      </c>
      <c r="N13" s="10">
        <f t="shared" si="2"/>
        <v>1.4581666666666666</v>
      </c>
      <c r="O13" s="10">
        <f t="shared" si="2"/>
        <v>1.5623333333333331</v>
      </c>
      <c r="P13" s="10">
        <f t="shared" si="2"/>
        <v>1.6664999999999999</v>
      </c>
      <c r="Q13" s="10">
        <f t="shared" si="2"/>
        <v>1.7706666666666666</v>
      </c>
    </row>
    <row r="14" spans="1:43">
      <c r="A14" t="s">
        <v>49</v>
      </c>
      <c r="B14">
        <f>SUM(2^(-B8))</f>
        <v>6.25E-2</v>
      </c>
      <c r="F14" t="s">
        <v>62</v>
      </c>
      <c r="G14">
        <v>2</v>
      </c>
      <c r="H14" s="10">
        <f t="shared" si="4"/>
        <v>2.6666666666666665</v>
      </c>
      <c r="I14" s="10">
        <f t="shared" si="2"/>
        <v>1.4997333333333334</v>
      </c>
      <c r="J14" s="10">
        <f t="shared" si="2"/>
        <v>1.6663999999999999</v>
      </c>
      <c r="K14" s="10">
        <f t="shared" si="2"/>
        <v>1.8330666666666666</v>
      </c>
      <c r="L14" s="10">
        <f t="shared" si="2"/>
        <v>1.9997333333333334</v>
      </c>
      <c r="M14" s="10">
        <f t="shared" si="2"/>
        <v>2.1663999999999999</v>
      </c>
      <c r="N14" s="10">
        <f t="shared" si="2"/>
        <v>2.3330666666666664</v>
      </c>
      <c r="O14" s="10">
        <f t="shared" si="2"/>
        <v>2.4997333333333334</v>
      </c>
      <c r="P14" s="10">
        <f t="shared" si="2"/>
        <v>2.6663999999999999</v>
      </c>
      <c r="Q14" s="10">
        <f t="shared" si="2"/>
        <v>2.8330666666666664</v>
      </c>
    </row>
    <row r="15" spans="1:43">
      <c r="A15" t="s">
        <v>50</v>
      </c>
      <c r="B15">
        <v>0</v>
      </c>
    </row>
    <row r="16" spans="1:43">
      <c r="A16" t="s">
        <v>8</v>
      </c>
      <c r="G16" s="5" t="s">
        <v>66</v>
      </c>
      <c r="H16" t="s">
        <v>67</v>
      </c>
    </row>
    <row r="17" spans="1:23">
      <c r="A17" t="s">
        <v>9</v>
      </c>
      <c r="F17" t="s">
        <v>63</v>
      </c>
      <c r="G17" s="11"/>
      <c r="H17" s="11"/>
      <c r="I17" s="13">
        <f>SUM(B20)</f>
        <v>8</v>
      </c>
      <c r="J17">
        <f t="shared" ref="J17:Q17" si="5">SUM(I17+1)</f>
        <v>9</v>
      </c>
      <c r="K17">
        <f t="shared" si="5"/>
        <v>10</v>
      </c>
      <c r="L17">
        <f t="shared" si="5"/>
        <v>11</v>
      </c>
      <c r="M17">
        <f t="shared" si="5"/>
        <v>12</v>
      </c>
      <c r="N17">
        <f t="shared" si="5"/>
        <v>13</v>
      </c>
      <c r="O17">
        <f t="shared" si="5"/>
        <v>14</v>
      </c>
      <c r="P17">
        <f t="shared" si="5"/>
        <v>15</v>
      </c>
      <c r="Q17">
        <f t="shared" si="5"/>
        <v>16</v>
      </c>
      <c r="W17" t="s">
        <v>117</v>
      </c>
    </row>
    <row r="18" spans="1:23">
      <c r="F18" t="s">
        <v>70</v>
      </c>
      <c r="G18" s="11"/>
      <c r="H18" s="11"/>
      <c r="I18" s="10">
        <f>I17*$B$10*(2^$B$8)</f>
        <v>8</v>
      </c>
      <c r="J18" s="10">
        <f t="shared" ref="J18:Q18" si="6">J17*$B$10*(2^$B$8)</f>
        <v>9</v>
      </c>
      <c r="K18" s="10">
        <f t="shared" si="6"/>
        <v>10</v>
      </c>
      <c r="L18" s="10">
        <f t="shared" si="6"/>
        <v>11</v>
      </c>
      <c r="M18" s="10">
        <f t="shared" si="6"/>
        <v>12</v>
      </c>
      <c r="N18" s="10">
        <f t="shared" si="6"/>
        <v>13</v>
      </c>
      <c r="O18" s="10">
        <f t="shared" si="6"/>
        <v>14</v>
      </c>
      <c r="P18" s="10">
        <f t="shared" si="6"/>
        <v>15</v>
      </c>
      <c r="Q18" s="10">
        <f t="shared" si="6"/>
        <v>16</v>
      </c>
      <c r="W18">
        <f>(1/16+1/32)*16</f>
        <v>1.5</v>
      </c>
    </row>
    <row r="19" spans="1:23">
      <c r="F19" t="s">
        <v>69</v>
      </c>
      <c r="G19">
        <v>-2</v>
      </c>
      <c r="H19" s="10">
        <f>SUM(G19-$B$6)</f>
        <v>-2.6666666666666665</v>
      </c>
      <c r="I19" s="10">
        <f t="shared" ref="I19:Q19" si="7">SUM(I$4*$H19*(2^$B$8)-$W$19)</f>
        <v>-23.995733333333334</v>
      </c>
      <c r="J19" s="10">
        <f t="shared" si="7"/>
        <v>-26.662399999999998</v>
      </c>
      <c r="K19" s="10">
        <f t="shared" si="7"/>
        <v>-29.329066666666666</v>
      </c>
      <c r="L19" s="10">
        <f t="shared" si="7"/>
        <v>-31.995733333333334</v>
      </c>
      <c r="M19" s="10">
        <f t="shared" si="7"/>
        <v>-34.662399999999998</v>
      </c>
      <c r="N19" s="10">
        <f t="shared" si="7"/>
        <v>-37.329066666666662</v>
      </c>
      <c r="O19" s="10">
        <f t="shared" si="7"/>
        <v>-39.995733333333334</v>
      </c>
      <c r="P19" s="10">
        <f t="shared" si="7"/>
        <v>-42.662399999999998</v>
      </c>
      <c r="Q19" s="10">
        <f t="shared" si="7"/>
        <v>-45.329066666666662</v>
      </c>
      <c r="W19">
        <v>0</v>
      </c>
    </row>
    <row r="20" spans="1:23">
      <c r="A20" t="s">
        <v>64</v>
      </c>
      <c r="B20">
        <v>8</v>
      </c>
      <c r="F20" t="s">
        <v>68</v>
      </c>
      <c r="G20">
        <v>-1</v>
      </c>
      <c r="H20" s="10">
        <f t="shared" ref="H20:H23" si="8">SUM(G20-$B$6)</f>
        <v>-1.6666666666666665</v>
      </c>
      <c r="I20" s="10">
        <f t="shared" ref="I20:Q20" si="9">SUM(I$4*$H20*(2^$B$8)-$W$20)</f>
        <v>-14.997333333333332</v>
      </c>
      <c r="J20" s="10">
        <f t="shared" si="9"/>
        <v>-16.663999999999998</v>
      </c>
      <c r="K20" s="10">
        <f t="shared" si="9"/>
        <v>-18.330666666666666</v>
      </c>
      <c r="L20" s="10">
        <f t="shared" si="9"/>
        <v>-19.99733333333333</v>
      </c>
      <c r="M20" s="10">
        <f t="shared" si="9"/>
        <v>-21.663999999999998</v>
      </c>
      <c r="N20" s="10">
        <f t="shared" si="9"/>
        <v>-23.330666666666666</v>
      </c>
      <c r="O20" s="10">
        <f t="shared" si="9"/>
        <v>-24.99733333333333</v>
      </c>
      <c r="P20" s="10">
        <f t="shared" si="9"/>
        <v>-26.663999999999998</v>
      </c>
      <c r="Q20" s="10">
        <f t="shared" si="9"/>
        <v>-28.330666666666666</v>
      </c>
      <c r="W20">
        <v>0</v>
      </c>
    </row>
    <row r="21" spans="1:23">
      <c r="A21" t="s">
        <v>65</v>
      </c>
      <c r="B21">
        <v>15</v>
      </c>
      <c r="F21" t="s">
        <v>71</v>
      </c>
      <c r="G21">
        <v>0</v>
      </c>
      <c r="H21" s="10">
        <f t="shared" si="8"/>
        <v>-0.66666666666666663</v>
      </c>
      <c r="I21" s="10">
        <f t="shared" ref="I21:Q21" si="10">SUM(I$4*$H21*(2^$B$8)-$W$21)</f>
        <v>-5.9989333333333335</v>
      </c>
      <c r="J21" s="10">
        <f t="shared" si="10"/>
        <v>-6.6655999999999995</v>
      </c>
      <c r="K21" s="10">
        <f t="shared" si="10"/>
        <v>-7.3322666666666665</v>
      </c>
      <c r="L21" s="10">
        <f t="shared" si="10"/>
        <v>-7.9989333333333335</v>
      </c>
      <c r="M21" s="10">
        <f t="shared" si="10"/>
        <v>-8.6655999999999995</v>
      </c>
      <c r="N21" s="10">
        <f t="shared" si="10"/>
        <v>-9.3322666666666656</v>
      </c>
      <c r="O21" s="10">
        <f t="shared" si="10"/>
        <v>-9.9989333333333335</v>
      </c>
      <c r="P21" s="10">
        <f t="shared" si="10"/>
        <v>-10.6656</v>
      </c>
      <c r="Q21" s="10">
        <f t="shared" si="10"/>
        <v>-11.332266666666666</v>
      </c>
      <c r="W21">
        <v>0</v>
      </c>
    </row>
    <row r="22" spans="1:23">
      <c r="F22" t="s">
        <v>72</v>
      </c>
      <c r="G22">
        <v>1</v>
      </c>
      <c r="H22" s="10">
        <f t="shared" si="8"/>
        <v>0.33333333333333337</v>
      </c>
      <c r="I22" s="10">
        <f t="shared" ref="I22:Q22" si="11">SUM(I$4*$H22*(2^$B$8)-$W$22)</f>
        <v>2.9994666666666672</v>
      </c>
      <c r="J22" s="10">
        <f t="shared" si="11"/>
        <v>3.3328000000000007</v>
      </c>
      <c r="K22" s="10">
        <f t="shared" si="11"/>
        <v>3.6661333333333337</v>
      </c>
      <c r="L22" s="10">
        <f t="shared" si="11"/>
        <v>3.9994666666666672</v>
      </c>
      <c r="M22" s="10">
        <f t="shared" si="11"/>
        <v>4.3328000000000007</v>
      </c>
      <c r="N22" s="10">
        <f t="shared" si="11"/>
        <v>4.6661333333333337</v>
      </c>
      <c r="O22" s="10">
        <f t="shared" si="11"/>
        <v>4.9994666666666676</v>
      </c>
      <c r="P22" s="10">
        <f t="shared" si="11"/>
        <v>5.3328000000000007</v>
      </c>
      <c r="Q22" s="10">
        <f t="shared" si="11"/>
        <v>5.6661333333333337</v>
      </c>
      <c r="W22">
        <v>0</v>
      </c>
    </row>
    <row r="23" spans="1:23">
      <c r="F23" t="s">
        <v>73</v>
      </c>
      <c r="G23">
        <v>2</v>
      </c>
      <c r="H23" s="10">
        <f t="shared" si="8"/>
        <v>1.3333333333333335</v>
      </c>
      <c r="I23" s="10">
        <f t="shared" ref="I23:Q23" si="12">SUM(I$4*$H23*(2^$B$8)-$W$23)</f>
        <v>11.997866666666669</v>
      </c>
      <c r="J23" s="10">
        <f t="shared" si="12"/>
        <v>13.331200000000003</v>
      </c>
      <c r="K23" s="10">
        <f t="shared" si="12"/>
        <v>14.664533333333335</v>
      </c>
      <c r="L23" s="10">
        <f t="shared" si="12"/>
        <v>15.997866666666669</v>
      </c>
      <c r="M23" s="10">
        <f t="shared" si="12"/>
        <v>17.331200000000003</v>
      </c>
      <c r="N23" s="10">
        <f t="shared" si="12"/>
        <v>18.664533333333335</v>
      </c>
      <c r="O23" s="10">
        <f t="shared" si="12"/>
        <v>19.99786666666667</v>
      </c>
      <c r="P23" s="10">
        <f t="shared" si="12"/>
        <v>21.331200000000003</v>
      </c>
      <c r="Q23" s="10">
        <f t="shared" si="12"/>
        <v>22.664533333333335</v>
      </c>
      <c r="W23">
        <v>0</v>
      </c>
    </row>
    <row r="24" spans="1:23">
      <c r="F24" t="s">
        <v>74</v>
      </c>
      <c r="G24">
        <v>-2</v>
      </c>
      <c r="H24" s="10">
        <f>SUM(G24+$B$6)</f>
        <v>-1.3333333333333335</v>
      </c>
      <c r="I24" s="10">
        <f t="shared" ref="I24:Q24" si="13">SUM(I$4*$H24*(2^$B$8)-$W$24)</f>
        <v>-13.497866666666669</v>
      </c>
      <c r="J24" s="10">
        <f t="shared" si="13"/>
        <v>-14.831200000000003</v>
      </c>
      <c r="K24" s="10">
        <f t="shared" si="13"/>
        <v>-16.164533333333335</v>
      </c>
      <c r="L24" s="10">
        <f t="shared" si="13"/>
        <v>-17.497866666666667</v>
      </c>
      <c r="M24" s="10">
        <f t="shared" si="13"/>
        <v>-18.831200000000003</v>
      </c>
      <c r="N24" s="10">
        <f t="shared" si="13"/>
        <v>-20.164533333333335</v>
      </c>
      <c r="O24" s="10">
        <f t="shared" si="13"/>
        <v>-21.49786666666667</v>
      </c>
      <c r="P24" s="10">
        <f t="shared" si="13"/>
        <v>-22.831200000000003</v>
      </c>
      <c r="Q24" s="10">
        <f t="shared" si="13"/>
        <v>-24.164533333333335</v>
      </c>
      <c r="W24">
        <f t="shared" ref="W24:W28" si="14">(1/16+1/32)*16</f>
        <v>1.5</v>
      </c>
    </row>
    <row r="25" spans="1:23">
      <c r="F25" t="s">
        <v>75</v>
      </c>
      <c r="G25">
        <v>-1</v>
      </c>
      <c r="H25" s="10">
        <f t="shared" ref="H25:H28" si="15">SUM(G25+$B$6)</f>
        <v>-0.33333333333333337</v>
      </c>
      <c r="I25" s="10">
        <f t="shared" ref="I25:Q25" si="16">SUM(I$4*$H25*(2^$B$8)-$W$25)</f>
        <v>-4.4994666666666667</v>
      </c>
      <c r="J25" s="10">
        <f t="shared" si="16"/>
        <v>-4.8328000000000007</v>
      </c>
      <c r="K25" s="10">
        <f t="shared" si="16"/>
        <v>-5.1661333333333337</v>
      </c>
      <c r="L25" s="10">
        <f t="shared" si="16"/>
        <v>-5.4994666666666667</v>
      </c>
      <c r="M25" s="10">
        <f t="shared" si="16"/>
        <v>-5.8328000000000007</v>
      </c>
      <c r="N25" s="10">
        <f t="shared" si="16"/>
        <v>-6.1661333333333337</v>
      </c>
      <c r="O25" s="10">
        <f t="shared" si="16"/>
        <v>-6.4994666666666676</v>
      </c>
      <c r="P25" s="10">
        <f t="shared" si="16"/>
        <v>-6.8328000000000007</v>
      </c>
      <c r="Q25" s="10">
        <f t="shared" si="16"/>
        <v>-7.1661333333333337</v>
      </c>
      <c r="W25">
        <f t="shared" si="14"/>
        <v>1.5</v>
      </c>
    </row>
    <row r="26" spans="1:23">
      <c r="F26" t="s">
        <v>76</v>
      </c>
      <c r="G26">
        <v>0</v>
      </c>
      <c r="H26" s="10">
        <f t="shared" si="15"/>
        <v>0.66666666666666663</v>
      </c>
      <c r="I26" s="10">
        <f t="shared" ref="I26:Q26" si="17">SUM(I$4*$H26*(2^$B$8)-$W$26)</f>
        <v>4.4989333333333335</v>
      </c>
      <c r="J26" s="10">
        <f t="shared" si="17"/>
        <v>5.1655999999999995</v>
      </c>
      <c r="K26" s="10">
        <f t="shared" si="17"/>
        <v>5.8322666666666665</v>
      </c>
      <c r="L26" s="10">
        <f t="shared" si="17"/>
        <v>6.4989333333333335</v>
      </c>
      <c r="M26" s="10">
        <f t="shared" si="17"/>
        <v>7.1655999999999995</v>
      </c>
      <c r="N26" s="10">
        <f t="shared" si="17"/>
        <v>7.8322666666666656</v>
      </c>
      <c r="O26" s="10">
        <f t="shared" si="17"/>
        <v>8.4989333333333335</v>
      </c>
      <c r="P26" s="10">
        <f t="shared" si="17"/>
        <v>9.1655999999999995</v>
      </c>
      <c r="Q26" s="10">
        <f t="shared" si="17"/>
        <v>9.8322666666666656</v>
      </c>
      <c r="W26">
        <f t="shared" si="14"/>
        <v>1.5</v>
      </c>
    </row>
    <row r="27" spans="1:23">
      <c r="F27" t="s">
        <v>77</v>
      </c>
      <c r="G27">
        <v>1</v>
      </c>
      <c r="H27" s="10">
        <f t="shared" si="15"/>
        <v>1.6666666666666665</v>
      </c>
      <c r="I27" s="10">
        <f t="shared" ref="I27:Q27" si="18">SUM(I$4*$H27*(2^$B$8)-$W$27)</f>
        <v>13.497333333333332</v>
      </c>
      <c r="J27" s="10">
        <f t="shared" si="18"/>
        <v>15.163999999999998</v>
      </c>
      <c r="K27" s="10">
        <f t="shared" si="18"/>
        <v>16.830666666666666</v>
      </c>
      <c r="L27" s="10">
        <f t="shared" si="18"/>
        <v>18.49733333333333</v>
      </c>
      <c r="M27" s="10">
        <f t="shared" si="18"/>
        <v>20.163999999999998</v>
      </c>
      <c r="N27" s="10">
        <f t="shared" si="18"/>
        <v>21.830666666666666</v>
      </c>
      <c r="O27" s="10">
        <f t="shared" si="18"/>
        <v>23.49733333333333</v>
      </c>
      <c r="P27" s="10">
        <f t="shared" si="18"/>
        <v>25.163999999999998</v>
      </c>
      <c r="Q27" s="10">
        <f t="shared" si="18"/>
        <v>26.830666666666666</v>
      </c>
      <c r="W27">
        <f t="shared" si="14"/>
        <v>1.5</v>
      </c>
    </row>
    <row r="28" spans="1:23">
      <c r="F28" t="s">
        <v>78</v>
      </c>
      <c r="G28">
        <v>2</v>
      </c>
      <c r="H28" s="10">
        <f t="shared" si="15"/>
        <v>2.6666666666666665</v>
      </c>
      <c r="I28" s="10">
        <f t="shared" ref="I28:Q28" si="19">SUM(I$4*$H28*(2^$B$8)-$W$28)</f>
        <v>22.495733333333334</v>
      </c>
      <c r="J28" s="10">
        <f t="shared" si="19"/>
        <v>25.162399999999998</v>
      </c>
      <c r="K28" s="10">
        <f t="shared" si="19"/>
        <v>27.829066666666666</v>
      </c>
      <c r="L28" s="10">
        <f t="shared" si="19"/>
        <v>30.495733333333334</v>
      </c>
      <c r="M28" s="10">
        <f t="shared" si="19"/>
        <v>33.162399999999998</v>
      </c>
      <c r="N28" s="10">
        <f t="shared" si="19"/>
        <v>35.829066666666662</v>
      </c>
      <c r="O28" s="10">
        <f t="shared" si="19"/>
        <v>38.495733333333334</v>
      </c>
      <c r="P28" s="10">
        <f t="shared" si="19"/>
        <v>41.162399999999998</v>
      </c>
      <c r="Q28" s="10">
        <f t="shared" si="19"/>
        <v>43.829066666666662</v>
      </c>
      <c r="W28">
        <f t="shared" si="14"/>
        <v>1.5</v>
      </c>
    </row>
    <row r="29" spans="1:23">
      <c r="F29" s="23" t="s">
        <v>79</v>
      </c>
      <c r="G29" s="23">
        <v>1</v>
      </c>
      <c r="H29" s="24">
        <f>SUM(G29-$B$6)</f>
        <v>0.33333333333333337</v>
      </c>
      <c r="I29" s="24">
        <f>SUM(_xlfn.CEILING.MATH($H29*(I$17+1)))</f>
        <v>3</v>
      </c>
      <c r="J29" s="24">
        <f t="shared" ref="J29:Q30" si="20">SUM(_xlfn.CEILING.MATH($H29*(J$17+1)))</f>
        <v>4</v>
      </c>
      <c r="K29" s="24">
        <f t="shared" si="20"/>
        <v>4</v>
      </c>
      <c r="L29" s="24">
        <f t="shared" si="20"/>
        <v>4</v>
      </c>
      <c r="M29" s="24">
        <f t="shared" si="20"/>
        <v>5</v>
      </c>
      <c r="N29" s="24">
        <f t="shared" si="20"/>
        <v>5</v>
      </c>
      <c r="O29" s="24">
        <f t="shared" si="20"/>
        <v>5</v>
      </c>
      <c r="P29" s="24">
        <f t="shared" si="20"/>
        <v>6</v>
      </c>
      <c r="Q29" s="24">
        <f t="shared" si="20"/>
        <v>6</v>
      </c>
    </row>
    <row r="30" spans="1:23">
      <c r="F30" s="23" t="s">
        <v>80</v>
      </c>
      <c r="G30" s="23">
        <v>2</v>
      </c>
      <c r="H30" s="24">
        <f>SUM(G30-$B$6)</f>
        <v>1.3333333333333335</v>
      </c>
      <c r="I30" s="24">
        <f>SUM(_xlfn.CEILING.MATH($H30*(I$17+1)))</f>
        <v>12</v>
      </c>
      <c r="J30" s="24">
        <f t="shared" si="20"/>
        <v>14</v>
      </c>
      <c r="K30" s="24">
        <f t="shared" si="20"/>
        <v>15</v>
      </c>
      <c r="L30" s="24">
        <f t="shared" si="20"/>
        <v>16</v>
      </c>
      <c r="M30" s="24">
        <f t="shared" si="20"/>
        <v>18</v>
      </c>
      <c r="N30" s="24">
        <f t="shared" si="20"/>
        <v>19</v>
      </c>
      <c r="O30" s="24">
        <f t="shared" si="20"/>
        <v>20</v>
      </c>
      <c r="P30" s="24">
        <f t="shared" si="20"/>
        <v>22</v>
      </c>
      <c r="Q30" s="24">
        <f t="shared" si="20"/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div_srt</vt:lpstr>
      <vt:lpstr>div_qds_SXX.XXX_borrowin</vt:lpstr>
      <vt:lpstr>div_qds_SXX.XXXX_only_truncate</vt:lpstr>
      <vt:lpstr>div_qds_S.XXX.XXXX_borrowin</vt:lpstr>
      <vt:lpstr>div_rqds</vt:lpstr>
      <vt:lpstr>sqrt_qds_t4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Wen-Jie Li(李文傑)</dc:creator>
  <cp:lastModifiedBy>Jason Wen-Jie Li(李文傑)</cp:lastModifiedBy>
  <dcterms:created xsi:type="dcterms:W3CDTF">2015-06-05T18:17:20Z</dcterms:created>
  <dcterms:modified xsi:type="dcterms:W3CDTF">2024-05-10T04:19:32Z</dcterms:modified>
</cp:coreProperties>
</file>