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17"/>
  <workbookPr showInkAnnotation="0"/>
  <mc:AlternateContent xmlns:mc="http://schemas.openxmlformats.org/markup-compatibility/2006">
    <mc:Choice Requires="x15">
      <x15ac:absPath xmlns:x15ac="http://schemas.microsoft.com/office/spreadsheetml/2010/11/ac" url="https://uapt33090-my.sharepoint.com/personal/vitor_mtsantos_ua_pt/Documents/"/>
    </mc:Choice>
  </mc:AlternateContent>
  <xr:revisionPtr revIDLastSave="0" documentId="8_{8AF27E4B-F669-404D-9509-514795FAC562}" xr6:coauthVersionLast="47" xr6:coauthVersionMax="47" xr10:uidLastSave="{00000000-0000-0000-0000-000000000000}"/>
  <bookViews>
    <workbookView xWindow="-108" yWindow="-108" windowWidth="23256" windowHeight="12456" firstSheet="2" activeTab="2" xr2:uid="{00000000-000D-0000-FFFF-FFFF00000000}"/>
  </bookViews>
  <sheets>
    <sheet name="Introduction" sheetId="7" r:id="rId1"/>
    <sheet name="Cover" sheetId="9" r:id="rId2"/>
    <sheet name="Hazard Log" sheetId="1" r:id="rId3"/>
    <sheet name="SRAC" sheetId="5" r:id="rId4"/>
    <sheet name="Dashboard" sheetId="8" r:id="rId5"/>
    <sheet name="Configuration" sheetId="3" r:id="rId6"/>
  </sheets>
  <externalReferences>
    <externalReference r:id="rId7"/>
    <externalReference r:id="rId8"/>
    <externalReference r:id="rId9"/>
  </externalReferences>
  <definedNames>
    <definedName name="__2">'[1]Int. CIL &amp; Rel-Rev Strategy'!#REF!</definedName>
    <definedName name="_2">'[2]Int. CIL &amp; Rel-Rev Strategy'!#REF!</definedName>
    <definedName name="_Hlk437855208" localSheetId="0">Introduction!#REF!</definedName>
    <definedName name="_Ref434049230" localSheetId="5">Configuration!$J$4</definedName>
    <definedName name="Action_States">Configuration!$D$13:$D$15</definedName>
    <definedName name="Broadly">Configuration!$D$5:$D$6</definedName>
    <definedName name="CM">Cover!$C$12:$E$12</definedName>
    <definedName name="Consequence">Configuration!$H$5:$H$9</definedName>
    <definedName name="CSW_CellPrepTime">#REF!</definedName>
    <definedName name="DWIND_Folder">#REF!</definedName>
    <definedName name="Hazard_state">Configuration!$A$3:$A$7</definedName>
    <definedName name="IssueTypeStatusLookup">[3]Lookup!$A$4:$B$12</definedName>
    <definedName name="Likelihood">Configuration!$F$5:$F$9</definedName>
    <definedName name="PM">Cover!$C$11:$E$11</definedName>
    <definedName name="ProjectCode">Cover!$D$4</definedName>
    <definedName name="RiskRanking">Configuration!$J$5:$P$11</definedName>
    <definedName name="Slicer_Project_Code">#N/A</definedName>
    <definedName name="Slicer_Project_State">#N/A</definedName>
    <definedName name="SPAE">Cover!$C$13:$E$13</definedName>
    <definedName name="SpecUpdateLookup">[3]Lookup!$A$15:$B$16</definedName>
    <definedName name="SRAC_States">Configuration!$F$13:$F$14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8" i="1" l="1"/>
  <c r="B13" i="8"/>
  <c r="D1" i="5"/>
  <c r="E1" i="1"/>
  <c r="L20" i="1"/>
  <c r="Q20" i="1"/>
  <c r="R20" i="1"/>
  <c r="L19" i="1"/>
  <c r="Q19" i="1"/>
  <c r="R19" i="1"/>
  <c r="V19" i="1"/>
  <c r="L18" i="1"/>
  <c r="Q18" i="1"/>
  <c r="R18" i="1"/>
  <c r="V18" i="1"/>
  <c r="L17" i="1"/>
  <c r="Q17" i="1"/>
  <c r="R17" i="1"/>
  <c r="V17" i="1"/>
  <c r="L16" i="1"/>
  <c r="Q16" i="1"/>
  <c r="R16" i="1"/>
  <c r="V16" i="1"/>
  <c r="L6" i="8" l="1"/>
  <c r="M6" i="8"/>
  <c r="N6" i="8"/>
  <c r="O6" i="8"/>
  <c r="P6" i="8"/>
  <c r="L7" i="8"/>
  <c r="M7" i="8"/>
  <c r="N7" i="8"/>
  <c r="O7" i="8"/>
  <c r="P7" i="8"/>
  <c r="L8" i="8"/>
  <c r="M8" i="8"/>
  <c r="N8" i="8"/>
  <c r="O8" i="8"/>
  <c r="P8" i="8"/>
  <c r="L9" i="8"/>
  <c r="M9" i="8"/>
  <c r="N9" i="8"/>
  <c r="O9" i="8"/>
  <c r="P9" i="8"/>
  <c r="L10" i="8"/>
  <c r="M10" i="8"/>
  <c r="N10" i="8"/>
  <c r="O10" i="8"/>
  <c r="P10" i="8"/>
  <c r="G10" i="8"/>
  <c r="F10" i="8"/>
  <c r="E10" i="8"/>
  <c r="D10" i="8"/>
  <c r="C10" i="8"/>
  <c r="H10" i="8" s="1"/>
  <c r="G9" i="8"/>
  <c r="F9" i="8"/>
  <c r="E9" i="8"/>
  <c r="D9" i="8"/>
  <c r="C9" i="8"/>
  <c r="G8" i="8"/>
  <c r="F8" i="8"/>
  <c r="E8" i="8"/>
  <c r="D8" i="8"/>
  <c r="C8" i="8"/>
  <c r="G7" i="8"/>
  <c r="F7" i="8"/>
  <c r="E7" i="8"/>
  <c r="D7" i="8"/>
  <c r="C7" i="8"/>
  <c r="H7" i="8" s="1"/>
  <c r="G6" i="8"/>
  <c r="F6" i="8"/>
  <c r="E6" i="8"/>
  <c r="D6" i="8"/>
  <c r="C6" i="8"/>
  <c r="E11" i="8" l="1"/>
  <c r="H8" i="8"/>
  <c r="F11" i="8"/>
  <c r="H9" i="8"/>
  <c r="G11" i="8"/>
  <c r="D11" i="8"/>
  <c r="C11" i="8"/>
  <c r="H6" i="8"/>
  <c r="Q10" i="8"/>
  <c r="Q9" i="8"/>
  <c r="Q8" i="8"/>
  <c r="Q7" i="8"/>
  <c r="P11" i="8"/>
  <c r="O11" i="8"/>
  <c r="N11" i="8"/>
  <c r="M11" i="8"/>
  <c r="Q6" i="8"/>
  <c r="Q11" i="8" s="1"/>
  <c r="L11" i="8"/>
  <c r="R8" i="1"/>
  <c r="R9" i="1"/>
  <c r="R10" i="1"/>
  <c r="R11" i="1"/>
  <c r="R12" i="1"/>
  <c r="R13" i="1"/>
  <c r="R14" i="1"/>
  <c r="R15" i="1"/>
  <c r="Q8" i="1"/>
  <c r="Q9" i="1"/>
  <c r="Q10" i="1"/>
  <c r="Q11" i="1"/>
  <c r="Q12" i="1"/>
  <c r="Q13" i="1"/>
  <c r="Q14" i="1"/>
  <c r="Q15" i="1"/>
  <c r="H11" i="8" l="1"/>
  <c r="V8" i="1"/>
  <c r="V9" i="1"/>
  <c r="V10" i="1"/>
  <c r="V11" i="1"/>
  <c r="V12" i="1"/>
  <c r="V13" i="1"/>
  <c r="V14" i="1"/>
  <c r="V15" i="1"/>
  <c r="L9" i="1" l="1"/>
  <c r="L10" i="1"/>
  <c r="L11" i="1"/>
  <c r="L12" i="1"/>
  <c r="L13" i="1"/>
  <c r="L14" i="1"/>
  <c r="L15" i="1"/>
</calcChain>
</file>

<file path=xl/sharedStrings.xml><?xml version="1.0" encoding="utf-8"?>
<sst xmlns="http://schemas.openxmlformats.org/spreadsheetml/2006/main" count="351" uniqueCount="228">
  <si>
    <t>Generic Hazard Log</t>
  </si>
  <si>
    <t>NOTES:</t>
  </si>
  <si>
    <t>This document presents a generic hazard log compliant both with EN50126-2:2007 and CSM-RA.</t>
  </si>
  <si>
    <t>Workbook contents:</t>
  </si>
  <si>
    <t>Introduction</t>
  </si>
  <si>
    <t>This worksheet</t>
  </si>
  <si>
    <t>Cover</t>
  </si>
  <si>
    <t>Cover for the Hazard Log</t>
  </si>
  <si>
    <t>Hazard Log</t>
  </si>
  <si>
    <t>The generic hazard log table.
See below for content explanation.</t>
  </si>
  <si>
    <t>SRAC</t>
  </si>
  <si>
    <t>Table to register the identified additional safety requirements of measures, i.e. the Safety-Related Application Conditions (SRACs).
See below for content explanation.</t>
  </si>
  <si>
    <t>Dashboard</t>
  </si>
  <si>
    <t>Heat map of risk before and after the introduction of additional safety requirements or measures.</t>
  </si>
  <si>
    <t xml:space="preserve"> </t>
  </si>
  <si>
    <t>Configuration</t>
  </si>
  <si>
    <t>Configuration of lists and risk matrix.</t>
  </si>
  <si>
    <t>Hazard Log contents</t>
  </si>
  <si>
    <t>Hazard identifier</t>
  </si>
  <si>
    <t>A unique identifier for the hazard. The identifier should not be changed or reused.</t>
  </si>
  <si>
    <t>Hazard title</t>
  </si>
  <si>
    <t>A short description of the hazard, which is meaningful enough to convey the essential nature of the hazard to the reader.</t>
  </si>
  <si>
    <t>Hazard description</t>
  </si>
  <si>
    <t>A longer description of the hazard, which is sufficiently precise that one could take any potential state of the system and its environment and say whether the hazard was exhibited or not.</t>
  </si>
  <si>
    <t xml:space="preserve">Hazard consequence </t>
  </si>
  <si>
    <t>The ultimate accident consequences of the hazard. It is important to also document the critical events that will result in the escalation of the hazard consequences, as safety requirements to minimise the rate of occurrence of these events might be necessary (as well as mitigation of accident consequences).</t>
  </si>
  <si>
    <t xml:space="preserve">Hazard cause(s) </t>
  </si>
  <si>
    <t>Each hazard might have a number of different causes. Many safety requirements would map to the hazard at the causal level.</t>
  </si>
  <si>
    <t>Origin</t>
  </si>
  <si>
    <t>The activity that resulted in the identification of the hazard.</t>
  </si>
  <si>
    <t>Existing safety measures</t>
  </si>
  <si>
    <t>A list, possibly empty, of existing safety measures that act to control the risk associated with this hazard.</t>
  </si>
  <si>
    <t xml:space="preserve">Broadly acceptable </t>
  </si>
  <si>
    <t>‘Yes’ or ‘No’. Where the answer is yes, a justification of the reasons for the decision.</t>
  </si>
  <si>
    <t>Likelihood of happening</t>
  </si>
  <si>
    <t>One of Frequent or almost certain; Likely; Possible; Unlikely; or Rare.</t>
  </si>
  <si>
    <t>Consequence</t>
  </si>
  <si>
    <t>One of Insignificant; Minor; Moderate; Major; Catastrophic.</t>
  </si>
  <si>
    <t xml:space="preserve">Risk ranking </t>
  </si>
  <si>
    <t>The overall results of ranking the hazard. The ranking is calculated automatically.</t>
  </si>
  <si>
    <t>State</t>
  </si>
  <si>
    <t xml:space="preserve">An indication of the state of the hazard towards closure.  One of open, controlled, cancelled, closed or transferred. </t>
  </si>
  <si>
    <t xml:space="preserve">Risk evaluation principle(s) </t>
  </si>
  <si>
    <t>The risk acceptance principle or principles being used to accept the hazard.  It might be that principles need to be associated to specific causes.  
One of Codes of Practice, Reference System, or Explicit estimation</t>
  </si>
  <si>
    <t xml:space="preserve">Risk evaluation documents </t>
  </si>
  <si>
    <t>References to any documents containing further information about the risk evaluation of this hazard.</t>
  </si>
  <si>
    <t>Additional safety measure</t>
  </si>
  <si>
    <t>Details of any safety requirements or measures associated with the hazards.</t>
  </si>
  <si>
    <t>SR ID</t>
  </si>
  <si>
    <t>SRAC ID from the  SRAC list.</t>
  </si>
  <si>
    <t>SR Title</t>
  </si>
  <si>
    <t>A safety requirement/measure. Look-up to SRAC table.</t>
  </si>
  <si>
    <t xml:space="preserve">Demonstration state </t>
  </si>
  <si>
    <t>An indication of whether or not compliance with the safety requirement has been demonstrated.
Look-up to SRAC table.</t>
  </si>
  <si>
    <t>Assumptions</t>
  </si>
  <si>
    <t xml:space="preserve">System assumptions identified during the risk assessment process. </t>
  </si>
  <si>
    <t>Risk rank after the additional safety requirements</t>
  </si>
  <si>
    <t>Final likelihood of happening</t>
  </si>
  <si>
    <t>Likelihood of happening considering that the additional safety requirement is applied.
One of Frequent or almost certain; Likely; Possible; Unlikely; or Rare.</t>
  </si>
  <si>
    <t>Final severity level</t>
  </si>
  <si>
    <t>Severity level considering that the additional safety requirement is applied.
One of Insignificant; Minor; Moderate; Major; Catastrophic.</t>
  </si>
  <si>
    <t>Final risk ranking</t>
  </si>
  <si>
    <t>The overall results of ranking the hazard considering that the additional safety requirement is applied. The ranking is calculated automatically.</t>
  </si>
  <si>
    <t xml:space="preserve">Other actions </t>
  </si>
  <si>
    <t>Details (see below) of any actions that have been taken to progress the hazard but which are not concerned with implementing safety measures, for example, actions to confirm assumptions.</t>
  </si>
  <si>
    <t xml:space="preserve">Action </t>
  </si>
  <si>
    <t>A description of the action.</t>
  </si>
  <si>
    <t xml:space="preserve">Responsible </t>
  </si>
  <si>
    <t>The person responsible for completing the action.</t>
  </si>
  <si>
    <t xml:space="preserve">Target date </t>
  </si>
  <si>
    <t>The target date for completion of the action, if not complete.</t>
  </si>
  <si>
    <t xml:space="preserve">Status </t>
  </si>
  <si>
    <t>An indication of whether or not the action has been completed.</t>
  </si>
  <si>
    <t xml:space="preserve">Notes </t>
  </si>
  <si>
    <t>Any other information about the hazard considered useful to the users of the hazard record.</t>
  </si>
  <si>
    <t>Safety-Related Application Conditions (SRACs)</t>
  </si>
  <si>
    <t>SRAC ID</t>
  </si>
  <si>
    <t>A unique identifier for the SRAC. The identifier should not be changed or reused.</t>
  </si>
  <si>
    <t>SRAC Title</t>
  </si>
  <si>
    <t>Safety requirement/measure title.</t>
  </si>
  <si>
    <t>SRAC Description</t>
  </si>
  <si>
    <t xml:space="preserve">Safety requirement/measure description.
Examples of measures taken to reduce the computed risk: 
-  introduction of a safety or monitoring system; 
-  introduction of design measures; 
-  computational evidence and/or representative testing; 
-  operational measures; 
-  maintenance measures. 
Analyses  made  should  take  into  account  any  limitations,  accuracy  of  the  information,  and  may  also include confidence levels on data and sensitivity analysis. </t>
  </si>
  <si>
    <t>Actor Responsible</t>
  </si>
  <si>
    <t xml:space="preserve">The ‘actor’, which will typically be an organisation / person assigned responsibility for 
managing the hazard.  This will be the proposer unless and until transferred to another actor, as set out in clause 1.2.2 of Annex I of the regulation. </t>
  </si>
  <si>
    <t>Demonstration method</t>
  </si>
  <si>
    <t>The means by which compliance with the safety requirement has been demonstrated or will be demonstrated, typically, by reference to a test or survey activity.</t>
  </si>
  <si>
    <t>Demonstration state</t>
  </si>
  <si>
    <t>An indication of whether or not compliance with the safety requirement has been demonstrated.
One of Pending; or Demonstrated.</t>
  </si>
  <si>
    <t>Demonstration 
evidence</t>
  </si>
  <si>
    <t xml:space="preserve">References to any documents, such as test reports, containing further information about the demonstration of this safety requirement. </t>
  </si>
  <si>
    <t>IDENTIFICATION</t>
    <phoneticPr fontId="0" type="noConversion"/>
  </si>
  <si>
    <t>PROJECT NAME:</t>
  </si>
  <si>
    <t>Certification of Critical Systems</t>
  </si>
  <si>
    <t>PROJECT CODE:</t>
    <phoneticPr fontId="0" type="noConversion"/>
  </si>
  <si>
    <t>CECRIS</t>
  </si>
  <si>
    <t>VCS REPOSITORY:</t>
  </si>
  <si>
    <t>REFERENCE:</t>
    <phoneticPr fontId="0" type="noConversion"/>
  </si>
  <si>
    <t>ROLE:</t>
    <phoneticPr fontId="0" type="noConversion"/>
  </si>
  <si>
    <t>NAME:</t>
    <phoneticPr fontId="0" type="noConversion"/>
  </si>
  <si>
    <t>SIGNATURE:</t>
    <phoneticPr fontId="0" type="noConversion"/>
  </si>
  <si>
    <t>DATE:</t>
    <phoneticPr fontId="0" type="noConversion"/>
  </si>
  <si>
    <t>Prepared by</t>
  </si>
  <si>
    <t>Francisco Moreira</t>
  </si>
  <si>
    <t xml:space="preserve"> </t>
    <phoneticPr fontId="0" type="noConversion"/>
  </si>
  <si>
    <t>Verified by</t>
  </si>
  <si>
    <t>Approved by</t>
  </si>
  <si>
    <t>Purpose</t>
  </si>
  <si>
    <t>The hazard log is used for hazard management throughout the project lifecycle. The hazard log is an ongoing tool used to manage hazards by:
a) logging all identified hazards; 
b) recording the identification and development of appropriate controls;
c) documenting defined safety requirements;
d) providing traceability to supporting evidence;
e) recording changes to hazard records or controls along with any justification for the change.</t>
  </si>
  <si>
    <t>VERSION</t>
    <phoneticPr fontId="0" type="noConversion"/>
  </si>
  <si>
    <t>DATE</t>
    <phoneticPr fontId="0" type="noConversion"/>
  </si>
  <si>
    <t>DESCRIPTION</t>
    <phoneticPr fontId="0" type="noConversion"/>
  </si>
  <si>
    <t>AUTHOR</t>
    <phoneticPr fontId="0" type="noConversion"/>
  </si>
  <si>
    <t>-</t>
  </si>
  <si>
    <t>First version</t>
  </si>
  <si>
    <t>©2015 Copyright CRITICAL Software S.A. All Rights Reserved.</t>
  </si>
  <si>
    <t xml:space="preserve">No commercial use of this template is permitted without previous request sent to cecris@criticalsoftware.com. </t>
  </si>
  <si>
    <t>This work has been partially supported by the European Project FP7-2012-324334-CECRIS (CErtification of CRItical Systems) Grant Agreement no.: 324334 IAPP Marie Curie Action, 7th Framework Program http://www.cecris-project.eu</t>
  </si>
  <si>
    <t>Project:</t>
  </si>
  <si>
    <t>Last edited on:</t>
  </si>
  <si>
    <t>&lt;date&gt;</t>
  </si>
  <si>
    <t>Last edited by:</t>
  </si>
  <si>
    <t>&lt;person name&gt;</t>
  </si>
  <si>
    <t>Risk rank</t>
  </si>
  <si>
    <t>Actions</t>
  </si>
  <si>
    <t xml:space="preserve">Hazard identifier  </t>
  </si>
  <si>
    <t>Hazard descripton</t>
  </si>
  <si>
    <t>Hazard consequence</t>
  </si>
  <si>
    <t>Hazard cause(s)</t>
  </si>
  <si>
    <t>Broadly acceptable</t>
  </si>
  <si>
    <t>Justification if  broadly acceptable</t>
  </si>
  <si>
    <t>Severity level</t>
  </si>
  <si>
    <t>Risk ranking</t>
  </si>
  <si>
    <t>Risk evaluation principle(s)</t>
  </si>
  <si>
    <t>Risk evaluation documents</t>
  </si>
  <si>
    <t>Action</t>
  </si>
  <si>
    <t>Responsible</t>
  </si>
  <si>
    <t>Target date</t>
  </si>
  <si>
    <t>Status</t>
  </si>
  <si>
    <t>Notes</t>
  </si>
  <si>
    <t>HZ-01</t>
  </si>
  <si>
    <t>Expired perishable goods</t>
  </si>
  <si>
    <t>Costumer might buy and consume a perishable good that has passed its expiration date due to a failure to track and rotate inventory items.</t>
  </si>
  <si>
    <t>Costumers may suffer from food poisoning upon consuming the perishable good.</t>
  </si>
  <si>
    <t>Perishable goods are not removed/rotated ahead of time</t>
  </si>
  <si>
    <t>1. Alert notification mechanism: a notification is displayed to inventory managers, informing there are products approaching the expiration date.
2. Default sorted display: item catalogs are, by default, sorted and displayed by increasing expiration date.
3. Color highlighting: perishable goods approaching their experiration date are highlighted in red on their inventory catalog entry.</t>
  </si>
  <si>
    <t>No</t>
  </si>
  <si>
    <t>Possible</t>
  </si>
  <si>
    <t>Major</t>
  </si>
  <si>
    <t>Controlled</t>
  </si>
  <si>
    <t>Frequent or almost certain</t>
  </si>
  <si>
    <t>Minor</t>
  </si>
  <si>
    <t>Pending input</t>
  </si>
  <si>
    <t>HZ-02</t>
  </si>
  <si>
    <t>Supermarket data breach</t>
  </si>
  <si>
    <t>Unauthorized access to sensitive data, such as sales records, deliveries or supplier details.</t>
  </si>
  <si>
    <t>The supermarket chain may suffer from reputational damage, and that in conjunction with fines for non-compliance leads to financial losses. There can also be a disruption in normal operations and exploitation of breached data.</t>
  </si>
  <si>
    <t>There can be many causes:
- Weak or reused passwords
- System vulnerabilities
- Insider threats
- Poorly configured access controls
- Social engineering attacks like phishing or spear-phishing targeting administrators</t>
  </si>
  <si>
    <t>1. Enforcing of strong passwords and password reset policy after it has been found in a breach
2. Required multi-factor authentication with OTPs
3. Monthly cybersecurity training sessions of employees (users) to improve their practices and awareness
4. User authentication and requests logging
5. Security audits, vulnerability assessments and penetration testing conducted at least once per year</t>
  </si>
  <si>
    <t>Unlikely</t>
  </si>
  <si>
    <t>HZ-03</t>
  </si>
  <si>
    <t>Elevation of privileges</t>
  </si>
  <si>
    <t>Unauthorized escalation of user privileges within system, in a PoS terminal.</t>
  </si>
  <si>
    <t>Malicious actors gain unauthorized 
access to sensitive data or system control.
Tha results in a potentical reputational cost, if any sensitive data is leaked.</t>
  </si>
  <si>
    <t>1. Improper Access control implementation;
 2. Not follow the least privilege;</t>
  </si>
  <si>
    <t>1. Role-Based Access Control (RBAC);
2. Authentication request logs stored in a different database and accessible only by admin</t>
  </si>
  <si>
    <t>HZ-04</t>
  </si>
  <si>
    <t>Denial of delivery notification service to field personnel</t>
  </si>
  <si>
    <t>Delivery field personnel are unable to view their newly assigned deliveries</t>
  </si>
  <si>
    <t>Supply delivery will be significantly delayed and on-demand non-routine deliveries become unfeasible due to major communication delay.</t>
  </si>
  <si>
    <t>1. Supporting telecommunications infrastructure is congested
2. System infrastructure server components are deprived of computational resources.
3. Delivery notification components crashed and failed to restart.
4. Distributed denial of service attack (DDoS).</t>
  </si>
  <si>
    <t>1. Load balancing and dynamic server allocation: server instances are dynamically allocated and load-balanced to distribute computational effort and mitigate crashes and resource exhaustion.
2. Automatic crash detection: crashed server instances are automatically detected and restarted by load balancer master components.</t>
  </si>
  <si>
    <t>Open</t>
  </si>
  <si>
    <t>HZ-05</t>
  </si>
  <si>
    <t>System crash</t>
  </si>
  <si>
    <t>The logistics system experiences a complete or partial crash, making it inaccessible to users.</t>
  </si>
  <si>
    <t>The crash will result in disrupting normal operation, potentially leading to customer dissatisfaction and revenue loss.
It can also cause data corruption if the system is interrupted during critical operations and/or have inconsistent data across instances.</t>
  </si>
  <si>
    <t xml:space="preserve">- Server overload may overwhelm system capacity
- Buggy code can result in memory leaks, race conditions or deadlocks
- Hardware failures like disk corruption or networks outages
- Insufficient redundancy
- Cyberattacks like ransomware may render the system inoperable
- Power outages in datacenters or on-premises servers
</t>
  </si>
  <si>
    <t xml:space="preserve">1. The system handles overloads through load balancing and has automated scaling capabilities
2. All code is automatically tested in the CI/CD pipeline and reviewed by the Product Owner(s), and can only be merged if done so
3.The system uses transaction methods that guarantee atomicity when dealing with database operations
4. Monthly full backup and weekly incremental snapshot policies are in place and are tested once made
5. Regular audits, assessments and pentesting ensure the likehood of a cyberattack is low
6. Being a distributed system, having a power outage in one location, putting aside the generators/UPS systems in place to mitigate that, makes the severity of it almost negligible </t>
  </si>
  <si>
    <t>Moderate</t>
  </si>
  <si>
    <t>HZ-06</t>
  </si>
  <si>
    <t>Unauthorized deletion of critical data</t>
  </si>
  <si>
    <t>Malicious actors or unauthorized users delete critical operational or customer data from the system.</t>
  </si>
  <si>
    <t>Data loss can lead to significant operational disruption, financial loss, and reputational damage. Additionally, it may result in legal or compliance consequences if customer data is affected.</t>
  </si>
  <si>
    <t>1. Insufficient access controls;
2. Lack of backups or poorly maintained backup policies;
3. Social engineering attacks targeting administrators;
4. Exploitation of system vulnerabilities.</t>
  </si>
  <si>
    <t>1. Daily automated backups of all critical data;
2. Multi-factor authentication (MFA) for administrative accounts;
3. Access control based on least privilege;
4. Periodic penetration testing to identify and fix vulnerabilities.</t>
  </si>
  <si>
    <t>HZ-07</t>
  </si>
  <si>
    <t>Unauthorized access to API endpoints</t>
  </si>
  <si>
    <t>Unauthorized users or malicious actors gain access to API endpoints and perform actions such as reading, modifying, or deleting sensitive data or initiating unauthorized operations.</t>
  </si>
  <si>
    <t>Sensitive data may be leaked, altered, or deleted, leading to financial losses, reputational damage, and potential legal or compliance violations. Unauthorized operations can disrupt system functionality and customer services.</t>
  </si>
  <si>
    <t>1. Lack of proper API authentication and authorization mechanisms.
2. Misconfigured or publicly exposed API endpoints.
3. Use of outdated API libraries with known vulnerabilities.
4. Lack of API rate limiting, making brute force attacks feasible.</t>
  </si>
  <si>
    <t>1. API Gateway with enforced authentication and authorization checks.
2. Regular security audits and vulnerability scanning of API endpoints.
3. Encryption of sensitive data transmitted through APIs using TLS.
4. Logging and monitoring of all API requests to detect suspicious activities.</t>
  </si>
  <si>
    <t>HZ-08</t>
  </si>
  <si>
    <t>Suspicious login attempts</t>
  </si>
  <si>
    <t>Repeated unsuccessful login attempts to user accounts, potentially indicating low-level malicious activity or testing of weak passwords.</t>
  </si>
  <si>
    <t>The system might temporarily lock out legitimate users if their accounts are targeted. This could lead to minor frustration and support requests.</t>
  </si>
  <si>
    <t>1. Automated bots testing common passwords.
2. Users using weak or easily guessable passwords.
3. Shared credentials exposed in data breaches elsewhere.</t>
  </si>
  <si>
    <t>1. Lockout policy after 5 failed login attempts.
2. CAPTCHA implementation to prevent automated login attempts.
3. Alerts for users about suspicious activity on their accounts.</t>
  </si>
  <si>
    <t>Yes</t>
  </si>
  <si>
    <t>asd</t>
  </si>
  <si>
    <t>Pending</t>
  </si>
  <si>
    <t>ccccc</t>
  </si>
  <si>
    <t>Demonstrated</t>
  </si>
  <si>
    <t>Risk map before additional measures</t>
  </si>
  <si>
    <t>Risk map AFTER additional measures</t>
  </si>
  <si>
    <t>Frequency / Consequence</t>
  </si>
  <si>
    <t>Insignificant</t>
  </si>
  <si>
    <t>Catastrophic</t>
  </si>
  <si>
    <t>Likely</t>
  </si>
  <si>
    <t>Rare</t>
  </si>
  <si>
    <t>Total number of hazards:</t>
  </si>
  <si>
    <t>Hazard state</t>
  </si>
  <si>
    <r>
      <t>The initial status assigned immediately after a hazard has been identified.</t>
    </r>
    <r>
      <rPr>
        <b/>
        <sz val="9.5"/>
        <color theme="1"/>
        <rFont val="Arial"/>
        <family val="2"/>
      </rPr>
      <t xml:space="preserve"> </t>
    </r>
  </si>
  <si>
    <t xml:space="preserve">he risk evaluation process has been completed and safety requirements have been established which are sufficient to control risk to an acceptable level. </t>
  </si>
  <si>
    <t>Broadly</t>
  </si>
  <si>
    <t>Likelihood</t>
  </si>
  <si>
    <t>Risk ranking matrix</t>
  </si>
  <si>
    <t>Closed</t>
  </si>
  <si>
    <r>
      <t>The potential hazards have been determined not to be an actual hazard or to be wholly contained within another hazard so no further action is necessary.</t>
    </r>
    <r>
      <rPr>
        <b/>
        <sz val="9.5"/>
        <color theme="1"/>
        <rFont val="Arial"/>
        <family val="2"/>
      </rPr>
      <t xml:space="preserve"> </t>
    </r>
  </si>
  <si>
    <t>Transferred</t>
  </si>
  <si>
    <t xml:space="preserve">The hazard has been transferred to another actor who now takes the lead in delivering the associated safety requirements for controlling the risk of the hazard. The proposer retains responsibility for managing the hazard. </t>
  </si>
  <si>
    <t>Cancelled</t>
  </si>
  <si>
    <t>Compliance with all safety requirements related to the hazard has been demonstrated and any other actions associated with the hazard have been satisfactorily completed and so no further action is required.</t>
  </si>
  <si>
    <t>Tolerable</t>
  </si>
  <si>
    <t>Undesirable</t>
  </si>
  <si>
    <t>Intolerable</t>
  </si>
  <si>
    <t>Negligible</t>
  </si>
  <si>
    <t>Action States</t>
  </si>
  <si>
    <t>SRAC 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</si>
</sst>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b/>
      <sz val="11"/>
      <color theme="1"/>
      <name val="Calibri"/>
      <family val="2"/>
      <scheme val="minor"/>
    </font>
    <font>
      <b/>
      <sz val="11"/>
      <color theme="0"/>
      <name val="Calibri"/>
      <family val="2"/>
      <scheme val="minor"/>
    </font>
    <font>
      <sz val="8"/>
      <color rgb="FF000000"/>
      <name val="Arial"/>
      <family val="2"/>
    </font>
    <font>
      <b/>
      <sz val="8"/>
      <color rgb="FF000000"/>
      <name val="Arial"/>
      <family val="2"/>
    </font>
    <font>
      <b/>
      <sz val="8"/>
      <color rgb="FFFFFFFF"/>
      <name val="Arial"/>
      <family val="2"/>
    </font>
    <font>
      <sz val="9.5"/>
      <color theme="1"/>
      <name val="Arial"/>
      <family val="2"/>
    </font>
    <font>
      <b/>
      <sz val="9.5"/>
      <color theme="1"/>
      <name val="Arial"/>
      <family val="2"/>
    </font>
    <font>
      <sz val="10"/>
      <name val="Arial"/>
      <family val="2"/>
    </font>
    <font>
      <sz val="22"/>
      <name val="Arial"/>
      <family val="2"/>
    </font>
    <font>
      <sz val="8"/>
      <name val="Arial"/>
      <family val="2"/>
    </font>
    <font>
      <sz val="10"/>
      <color theme="0"/>
      <name val="Arial"/>
      <family val="2"/>
    </font>
    <font>
      <b/>
      <sz val="10"/>
      <name val="Arial"/>
      <family val="2"/>
    </font>
    <font>
      <sz val="10"/>
      <name val="Franklin Gothic Medium Cond"/>
      <family val="2"/>
    </font>
    <font>
      <sz val="9"/>
      <name val="Franklin Gothic Medium Cond"/>
      <family val="2"/>
    </font>
    <font>
      <sz val="10"/>
      <color indexed="9"/>
      <name val="Arial"/>
      <family val="2"/>
    </font>
    <font>
      <sz val="10"/>
      <color rgb="FFA50D12"/>
      <name val="Arial"/>
      <family val="2"/>
    </font>
    <font>
      <u/>
      <sz val="10"/>
      <color theme="10"/>
      <name val="Arial"/>
      <family val="2"/>
    </font>
    <font>
      <i/>
      <sz val="10"/>
      <color indexed="12"/>
      <name val="Arial"/>
      <family val="2"/>
    </font>
    <font>
      <b/>
      <sz val="10"/>
      <color theme="0"/>
      <name val="Arial"/>
      <family val="2"/>
    </font>
    <font>
      <b/>
      <sz val="12"/>
      <color theme="1"/>
      <name val="Calibri"/>
      <family val="2"/>
      <scheme val="minor"/>
    </font>
    <font>
      <b/>
      <sz val="22"/>
      <color theme="1"/>
      <name val="Calibri"/>
      <family val="2"/>
      <scheme val="minor"/>
    </font>
    <font>
      <b/>
      <sz val="26"/>
      <color theme="1"/>
      <name val="Calibri"/>
      <family val="2"/>
      <scheme val="minor"/>
    </font>
    <font>
      <sz val="26"/>
      <color theme="1"/>
      <name val="Calibri"/>
      <family val="2"/>
      <scheme val="minor"/>
    </font>
    <font>
      <sz val="12"/>
      <color theme="1"/>
      <name val="Calibri"/>
      <family val="2"/>
      <scheme val="minor"/>
    </font>
    <font>
      <sz val="22"/>
      <color theme="1"/>
      <name val="Calibri"/>
      <family val="2"/>
      <scheme val="minor"/>
    </font>
    <font>
      <sz val="8"/>
      <color theme="0" tint="-0.499984740745262"/>
      <name val="Arial"/>
      <family val="2"/>
    </font>
    <font>
      <b/>
      <sz val="8"/>
      <color theme="0" tint="-0.499984740745262"/>
      <name val="Arial"/>
      <family val="2"/>
    </font>
  </fonts>
  <fills count="6">
    <fill>
      <patternFill patternType="none"/>
    </fill>
    <fill>
      <patternFill patternType="gray125"/>
    </fill>
    <fill>
      <patternFill patternType="solid">
        <fgColor theme="6"/>
        <bgColor theme="6"/>
      </patternFill>
    </fill>
    <fill>
      <patternFill patternType="solid">
        <fgColor rgb="FFA50D12"/>
        <bgColor indexed="64"/>
      </patternFill>
    </fill>
    <fill>
      <patternFill patternType="solid">
        <fgColor rgb="FFBFBFBF"/>
        <bgColor indexed="64"/>
      </patternFill>
    </fill>
    <fill>
      <patternFill patternType="solid">
        <fgColor theme="0" tint="-0.14999847407452621"/>
        <bgColor theme="0" tint="-0.14999847407452621"/>
      </patternFill>
    </fill>
  </fills>
  <borders count="26">
    <border>
      <left/>
      <right/>
      <top/>
      <bottom/>
      <diagonal/>
    </border>
    <border>
      <left/>
      <right/>
      <top/>
      <bottom style="medium">
        <color rgb="FF766A62"/>
      </bottom>
      <diagonal/>
    </border>
    <border>
      <left/>
      <right/>
      <top/>
      <bottom style="medium">
        <color indexed="64"/>
      </bottom>
      <diagonal/>
    </border>
    <border>
      <left/>
      <right/>
      <top style="medium">
        <color theme="1"/>
      </top>
      <bottom style="medium">
        <color theme="1"/>
      </bottom>
      <diagonal/>
    </border>
    <border>
      <left style="medium">
        <color rgb="FFA50D12"/>
      </left>
      <right/>
      <top style="medium">
        <color rgb="FFA50D12"/>
      </top>
      <bottom/>
      <diagonal/>
    </border>
    <border>
      <left/>
      <right/>
      <top style="medium">
        <color rgb="FFA50D12"/>
      </top>
      <bottom/>
      <diagonal/>
    </border>
    <border>
      <left style="medium">
        <color rgb="FFA50D12"/>
      </left>
      <right/>
      <top/>
      <bottom style="medium">
        <color rgb="FF766A62"/>
      </bottom>
      <diagonal/>
    </border>
    <border>
      <left/>
      <right/>
      <top style="medium">
        <color indexed="64"/>
      </top>
      <bottom/>
      <diagonal/>
    </border>
    <border>
      <left style="thick">
        <color theme="0" tint="-4.9989318521683403E-2"/>
      </left>
      <right/>
      <top style="medium">
        <color theme="1"/>
      </top>
      <bottom style="medium">
        <color theme="1"/>
      </bottom>
      <diagonal/>
    </border>
    <border>
      <left/>
      <right style="thick">
        <color theme="0" tint="-4.9989318521683403E-2"/>
      </right>
      <top style="medium">
        <color theme="1"/>
      </top>
      <bottom style="medium">
        <color theme="1"/>
      </bottom>
      <diagonal/>
    </border>
    <border>
      <left/>
      <right/>
      <top/>
      <bottom style="medium">
        <color theme="1"/>
      </bottom>
      <diagonal/>
    </border>
    <border>
      <left/>
      <right/>
      <top/>
      <bottom style="thin">
        <color rgb="FF808080"/>
      </bottom>
      <diagonal/>
    </border>
    <border>
      <left/>
      <right/>
      <top/>
      <bottom style="thin">
        <color indexed="64"/>
      </bottom>
      <diagonal/>
    </border>
    <border>
      <left/>
      <right/>
      <top style="thin">
        <color rgb="FF808080"/>
      </top>
      <bottom/>
      <diagonal/>
    </border>
    <border>
      <left/>
      <right/>
      <top style="thin">
        <color rgb="FF808080"/>
      </top>
      <bottom style="thin">
        <color rgb="FF808080"/>
      </bottom>
      <diagonal/>
    </border>
    <border>
      <left/>
      <right/>
      <top/>
      <bottom style="thin">
        <color indexed="25"/>
      </bottom>
      <diagonal/>
    </border>
    <border>
      <left style="thin">
        <color indexed="25"/>
      </left>
      <right/>
      <top style="thin">
        <color indexed="25"/>
      </top>
      <bottom/>
      <diagonal/>
    </border>
    <border>
      <left/>
      <right/>
      <top style="thin">
        <color indexed="25"/>
      </top>
      <bottom/>
      <diagonal/>
    </border>
    <border>
      <left/>
      <right style="thin">
        <color indexed="25"/>
      </right>
      <top style="thin">
        <color indexed="25"/>
      </top>
      <bottom/>
      <diagonal/>
    </border>
    <border>
      <left/>
      <right/>
      <top/>
      <bottom style="thin">
        <color indexed="23"/>
      </bottom>
      <diagonal/>
    </border>
    <border>
      <left/>
      <right/>
      <top style="thin">
        <color indexed="23"/>
      </top>
      <bottom style="thin">
        <color indexed="23"/>
      </bottom>
      <diagonal/>
    </border>
    <border>
      <left style="medium">
        <color theme="0" tint="-0.14996795556505021"/>
      </left>
      <right style="medium">
        <color theme="0" tint="-0.14996795556505021"/>
      </right>
      <top style="medium">
        <color theme="0" tint="-0.14996795556505021"/>
      </top>
      <bottom style="medium">
        <color theme="0" tint="-0.14996795556505021"/>
      </bottom>
      <diagonal/>
    </border>
    <border>
      <left style="medium">
        <color theme="0" tint="-0.14996795556505021"/>
      </left>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right style="medium">
        <color theme="0" tint="-0.14996795556505021"/>
      </right>
      <top style="medium">
        <color theme="0" tint="-0.14996795556505021"/>
      </top>
      <bottom style="medium">
        <color theme="0" tint="-0.14996795556505021"/>
      </bottom>
      <diagonal/>
    </border>
    <border>
      <left style="medium">
        <color theme="0" tint="-0.14996795556505021"/>
      </left>
      <right style="medium">
        <color theme="0" tint="-0.14996795556505021"/>
      </right>
      <top style="medium">
        <color theme="0" tint="-0.14996795556505021"/>
      </top>
      <bottom/>
      <diagonal/>
    </border>
  </borders>
  <cellStyleXfs count="3">
    <xf numFmtId="0" fontId="0" fillId="0" borderId="0"/>
    <xf numFmtId="0" fontId="8" fillId="0" borderId="0"/>
    <xf numFmtId="0" fontId="17" fillId="0" borderId="0" applyNumberFormat="0" applyFill="0" applyBorder="0" applyAlignment="0" applyProtection="0"/>
  </cellStyleXfs>
  <cellXfs count="105">
    <xf numFmtId="0" fontId="0" fillId="0" borderId="0" xfId="0"/>
    <xf numFmtId="0" fontId="0" fillId="0" borderId="0" xfId="0" applyAlignment="1">
      <alignment vertical="top"/>
    </xf>
    <xf numFmtId="0" fontId="1" fillId="0" borderId="0" xfId="0" applyFont="1"/>
    <xf numFmtId="0" fontId="0" fillId="0" borderId="0" xfId="0" applyAlignment="1">
      <alignment vertical="center" wrapText="1"/>
    </xf>
    <xf numFmtId="0" fontId="2" fillId="2" borderId="3" xfId="0" applyFont="1" applyFill="1" applyBorder="1" applyAlignment="1">
      <alignment vertical="center" wrapText="1"/>
    </xf>
    <xf numFmtId="0" fontId="4" fillId="4" borderId="7"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1" xfId="0" applyFont="1" applyFill="1" applyBorder="1" applyAlignment="1">
      <alignment horizontal="justify" vertical="center" wrapText="1"/>
    </xf>
    <xf numFmtId="0" fontId="3" fillId="0" borderId="1" xfId="0" applyFont="1" applyBorder="1" applyAlignment="1">
      <alignment horizontal="justify" vertical="center" wrapText="1"/>
    </xf>
    <xf numFmtId="0" fontId="5" fillId="3" borderId="4" xfId="0" applyFont="1" applyFill="1" applyBorder="1" applyAlignment="1">
      <alignment vertical="center"/>
    </xf>
    <xf numFmtId="0" fontId="5" fillId="3" borderId="5" xfId="0" applyFont="1" applyFill="1" applyBorder="1" applyAlignment="1">
      <alignment vertical="center"/>
    </xf>
    <xf numFmtId="0" fontId="5" fillId="3" borderId="6" xfId="0" applyFont="1" applyFill="1" applyBorder="1" applyAlignment="1">
      <alignment vertical="center"/>
    </xf>
    <xf numFmtId="0" fontId="5" fillId="3" borderId="1" xfId="0" applyFont="1" applyFill="1" applyBorder="1" applyAlignment="1">
      <alignment vertical="center"/>
    </xf>
    <xf numFmtId="0" fontId="0" fillId="0" borderId="0" xfId="0" applyAlignment="1">
      <alignment horizontal="left"/>
    </xf>
    <xf numFmtId="0" fontId="0" fillId="5" borderId="0" xfId="0" applyFill="1" applyAlignment="1">
      <alignment horizontal="left" vertical="top"/>
    </xf>
    <xf numFmtId="0" fontId="0" fillId="0" borderId="0" xfId="0" applyAlignment="1">
      <alignment horizontal="left" vertical="top"/>
    </xf>
    <xf numFmtId="0" fontId="2" fillId="2" borderId="10" xfId="0" applyFont="1" applyFill="1" applyBorder="1" applyAlignment="1">
      <alignment vertical="center" wrapText="1"/>
    </xf>
    <xf numFmtId="0" fontId="6" fillId="0" borderId="0" xfId="0" applyFont="1" applyAlignment="1">
      <alignment horizontal="left" vertical="center" wrapText="1"/>
    </xf>
    <xf numFmtId="0" fontId="9" fillId="0" borderId="0" xfId="1" applyFont="1" applyAlignment="1">
      <alignment horizontal="left" vertical="center" indent="9"/>
    </xf>
    <xf numFmtId="0" fontId="8" fillId="0" borderId="0" xfId="1"/>
    <xf numFmtId="0" fontId="8" fillId="0" borderId="12" xfId="1" applyBorder="1"/>
    <xf numFmtId="0" fontId="8" fillId="0" borderId="0" xfId="1" applyAlignment="1">
      <alignment wrapText="1"/>
    </xf>
    <xf numFmtId="0" fontId="8" fillId="0" borderId="11" xfId="1" applyBorder="1" applyAlignment="1">
      <alignment horizontal="left" vertical="top" wrapText="1"/>
    </xf>
    <xf numFmtId="0" fontId="4" fillId="0" borderId="1" xfId="0" applyFont="1" applyBorder="1" applyAlignment="1">
      <alignment horizontal="right" vertical="center" wrapText="1"/>
    </xf>
    <xf numFmtId="0" fontId="9" fillId="0" borderId="11" xfId="1" applyFont="1" applyBorder="1" applyAlignment="1">
      <alignment horizontal="left" vertical="center"/>
    </xf>
    <xf numFmtId="0" fontId="13" fillId="0" borderId="0" xfId="1" applyFont="1"/>
    <xf numFmtId="0" fontId="14" fillId="0" borderId="0" xfId="1" applyFont="1"/>
    <xf numFmtId="0" fontId="8" fillId="0" borderId="19" xfId="1" quotePrefix="1" applyBorder="1" applyAlignment="1">
      <alignment horizontal="left" vertical="center"/>
    </xf>
    <xf numFmtId="0" fontId="8" fillId="0" borderId="20" xfId="1" quotePrefix="1" applyBorder="1" applyAlignment="1">
      <alignment horizontal="left" vertical="center"/>
    </xf>
    <xf numFmtId="0" fontId="8" fillId="0" borderId="0" xfId="1" applyAlignment="1">
      <alignment horizontal="left" vertical="center"/>
    </xf>
    <xf numFmtId="0" fontId="18" fillId="0" borderId="0" xfId="1" applyFont="1" applyAlignment="1">
      <alignment horizontal="left" vertical="center"/>
    </xf>
    <xf numFmtId="0" fontId="8" fillId="0" borderId="0" xfId="1" quotePrefix="1" applyAlignment="1">
      <alignment horizontal="left" vertical="center"/>
    </xf>
    <xf numFmtId="0" fontId="16" fillId="0" borderId="19" xfId="1" applyFont="1" applyBorder="1" applyAlignment="1">
      <alignment horizontal="left" vertical="center"/>
    </xf>
    <xf numFmtId="0" fontId="8" fillId="0" borderId="20" xfId="1" applyBorder="1" applyAlignment="1">
      <alignment horizontal="left" vertical="center"/>
    </xf>
    <xf numFmtId="14" fontId="8" fillId="0" borderId="20" xfId="1" quotePrefix="1" applyNumberFormat="1" applyBorder="1" applyAlignment="1">
      <alignment horizontal="left" vertical="center"/>
    </xf>
    <xf numFmtId="0" fontId="15" fillId="3" borderId="0" xfId="1" applyFont="1" applyFill="1" applyAlignment="1">
      <alignment horizontal="left" vertical="center"/>
    </xf>
    <xf numFmtId="14" fontId="8" fillId="0" borderId="19" xfId="1" quotePrefix="1" applyNumberFormat="1" applyBorder="1" applyAlignment="1">
      <alignment horizontal="left" vertical="center"/>
    </xf>
    <xf numFmtId="0" fontId="8" fillId="0" borderId="19" xfId="1" applyBorder="1" applyAlignment="1">
      <alignment horizontal="left" vertical="center"/>
    </xf>
    <xf numFmtId="0" fontId="8" fillId="0" borderId="20" xfId="1" applyBorder="1" applyAlignment="1">
      <alignment horizontal="left" vertical="center" wrapText="1"/>
    </xf>
    <xf numFmtId="0" fontId="8" fillId="0" borderId="21" xfId="1" applyBorder="1" applyAlignment="1">
      <alignment vertical="top"/>
    </xf>
    <xf numFmtId="0" fontId="8" fillId="0" borderId="21" xfId="1" applyBorder="1" applyAlignment="1">
      <alignment horizontal="left" vertical="top" wrapText="1"/>
    </xf>
    <xf numFmtId="0" fontId="8" fillId="0" borderId="25" xfId="1" applyBorder="1" applyAlignment="1">
      <alignment vertical="top"/>
    </xf>
    <xf numFmtId="0" fontId="8" fillId="0" borderId="25" xfId="1" applyBorder="1" applyAlignment="1">
      <alignment horizontal="left" vertical="top" wrapText="1"/>
    </xf>
    <xf numFmtId="0" fontId="11" fillId="3" borderId="0" xfId="1" applyFont="1" applyFill="1" applyAlignment="1">
      <alignment horizontal="left" vertical="top"/>
    </xf>
    <xf numFmtId="0" fontId="11" fillId="3" borderId="13" xfId="1" applyFont="1" applyFill="1" applyBorder="1" applyAlignment="1">
      <alignment horizontal="left" vertical="top"/>
    </xf>
    <xf numFmtId="0" fontId="8" fillId="0" borderId="22" xfId="1" applyBorder="1" applyAlignment="1">
      <alignment horizontal="left" vertical="top" wrapText="1"/>
    </xf>
    <xf numFmtId="0" fontId="8" fillId="0" borderId="23" xfId="1" applyBorder="1" applyAlignment="1">
      <alignment horizontal="left" vertical="top" wrapText="1"/>
    </xf>
    <xf numFmtId="0" fontId="8" fillId="0" borderId="24" xfId="1" applyBorder="1" applyAlignment="1">
      <alignment horizontal="left" vertical="top" wrapText="1"/>
    </xf>
    <xf numFmtId="0" fontId="11" fillId="3" borderId="13" xfId="1" applyFont="1" applyFill="1" applyBorder="1" applyAlignment="1">
      <alignment horizontal="left" vertical="top" indent="2"/>
    </xf>
    <xf numFmtId="0" fontId="11" fillId="3" borderId="13" xfId="1" applyFont="1" applyFill="1" applyBorder="1" applyAlignment="1">
      <alignment horizontal="left" vertical="top" wrapText="1"/>
    </xf>
    <xf numFmtId="0" fontId="23" fillId="0" borderId="0" xfId="0" applyFont="1" applyAlignment="1">
      <alignment vertical="top"/>
    </xf>
    <xf numFmtId="0" fontId="23" fillId="0" borderId="0" xfId="0" applyFont="1" applyAlignment="1">
      <alignment horizontal="right" vertical="top"/>
    </xf>
    <xf numFmtId="0" fontId="20" fillId="0" borderId="0" xfId="0" applyFont="1" applyAlignment="1">
      <alignment horizontal="right" vertical="top"/>
    </xf>
    <xf numFmtId="0" fontId="24" fillId="0" borderId="0" xfId="0" applyFont="1" applyAlignment="1">
      <alignment vertical="top"/>
    </xf>
    <xf numFmtId="49" fontId="0" fillId="0" borderId="0" xfId="0" applyNumberFormat="1" applyAlignment="1">
      <alignment horizontal="left" vertical="top" wrapText="1"/>
    </xf>
    <xf numFmtId="14" fontId="0" fillId="0" borderId="0" xfId="0" applyNumberFormat="1" applyAlignment="1">
      <alignment horizontal="left" vertical="top" wrapText="1"/>
    </xf>
    <xf numFmtId="0" fontId="22" fillId="0" borderId="0" xfId="0" applyFont="1" applyAlignment="1">
      <alignment horizontal="center" vertical="top"/>
    </xf>
    <xf numFmtId="0" fontId="25" fillId="0" borderId="0" xfId="0" applyFont="1" applyAlignment="1">
      <alignment horizontal="right" vertical="top"/>
    </xf>
    <xf numFmtId="0" fontId="25" fillId="0" borderId="0" xfId="0" applyFont="1"/>
    <xf numFmtId="0" fontId="25" fillId="0" borderId="0" xfId="0" applyFont="1" applyAlignment="1">
      <alignment vertical="top"/>
    </xf>
    <xf numFmtId="0" fontId="4" fillId="4" borderId="0" xfId="0" applyFont="1" applyFill="1" applyAlignment="1">
      <alignment horizontal="justify" vertical="center"/>
    </xf>
    <xf numFmtId="0" fontId="26" fillId="0" borderId="0" xfId="0" applyFont="1" applyAlignment="1">
      <alignment horizontal="right" vertical="center" wrapText="1"/>
    </xf>
    <xf numFmtId="0" fontId="27" fillId="0" borderId="0" xfId="0" applyFont="1" applyAlignment="1">
      <alignment horizontal="right" vertical="center" wrapText="1"/>
    </xf>
    <xf numFmtId="0" fontId="9" fillId="0" borderId="0" xfId="1" applyFont="1" applyAlignment="1">
      <alignment vertical="center"/>
    </xf>
    <xf numFmtId="0" fontId="9" fillId="0" borderId="15" xfId="1" applyFont="1" applyBorder="1" applyAlignment="1">
      <alignment vertical="center"/>
    </xf>
    <xf numFmtId="0" fontId="0" fillId="0" borderId="0" xfId="0" applyAlignment="1">
      <alignment wrapText="1"/>
    </xf>
    <xf numFmtId="0" fontId="0" fillId="0" borderId="0" xfId="0" applyAlignment="1">
      <alignment vertical="top" wrapText="1"/>
    </xf>
    <xf numFmtId="0" fontId="8" fillId="0" borderId="22" xfId="1" applyBorder="1" applyAlignment="1">
      <alignment horizontal="left" vertical="top" wrapText="1"/>
    </xf>
    <xf numFmtId="0" fontId="8" fillId="0" borderId="23" xfId="1" applyBorder="1" applyAlignment="1">
      <alignment horizontal="left" vertical="top" wrapText="1"/>
    </xf>
    <xf numFmtId="0" fontId="8" fillId="0" borderId="24" xfId="1" applyBorder="1" applyAlignment="1">
      <alignment horizontal="left" vertical="top" wrapText="1"/>
    </xf>
    <xf numFmtId="0" fontId="12" fillId="0" borderId="14" xfId="1" applyFont="1" applyBorder="1" applyAlignment="1">
      <alignment horizontal="left" wrapText="1"/>
    </xf>
    <xf numFmtId="0" fontId="19" fillId="3" borderId="13" xfId="1" applyFont="1" applyFill="1" applyBorder="1" applyAlignment="1">
      <alignment horizontal="left"/>
    </xf>
    <xf numFmtId="0" fontId="8" fillId="0" borderId="14" xfId="1" applyBorder="1" applyAlignment="1">
      <alignment horizontal="left" vertical="top" wrapText="1"/>
    </xf>
    <xf numFmtId="0" fontId="11" fillId="3" borderId="13" xfId="1" applyFont="1" applyFill="1" applyBorder="1" applyAlignment="1">
      <alignment horizontal="left"/>
    </xf>
    <xf numFmtId="0" fontId="8" fillId="0" borderId="11" xfId="1" applyBorder="1" applyAlignment="1">
      <alignment horizontal="left" wrapText="1"/>
    </xf>
    <xf numFmtId="0" fontId="9" fillId="0" borderId="11" xfId="1" applyFont="1" applyBorder="1" applyAlignment="1">
      <alignment horizontal="center" vertical="center"/>
    </xf>
    <xf numFmtId="0" fontId="8" fillId="0" borderId="22" xfId="1" applyBorder="1" applyAlignment="1">
      <alignment horizontal="left" vertical="top"/>
    </xf>
    <xf numFmtId="0" fontId="8" fillId="0" borderId="23" xfId="1" applyBorder="1" applyAlignment="1">
      <alignment horizontal="left" vertical="top"/>
    </xf>
    <xf numFmtId="0" fontId="8" fillId="0" borderId="24" xfId="1" applyBorder="1" applyAlignment="1">
      <alignment horizontal="left" vertical="top"/>
    </xf>
    <xf numFmtId="0" fontId="15" fillId="3" borderId="16" xfId="1" applyFont="1" applyFill="1" applyBorder="1" applyAlignment="1">
      <alignment horizontal="left" vertical="center" wrapText="1"/>
    </xf>
    <xf numFmtId="0" fontId="15" fillId="3" borderId="17" xfId="1" applyFont="1" applyFill="1" applyBorder="1" applyAlignment="1">
      <alignment horizontal="left" vertical="center" wrapText="1"/>
    </xf>
    <xf numFmtId="0" fontId="15" fillId="3" borderId="18" xfId="1" applyFont="1" applyFill="1" applyBorder="1" applyAlignment="1">
      <alignment horizontal="left" vertical="center" wrapText="1"/>
    </xf>
    <xf numFmtId="0" fontId="16" fillId="0" borderId="19" xfId="1" applyFont="1" applyBorder="1" applyAlignment="1">
      <alignment horizontal="left" vertical="center"/>
    </xf>
    <xf numFmtId="0" fontId="16" fillId="0" borderId="20" xfId="1" applyFont="1" applyBorder="1" applyAlignment="1">
      <alignment horizontal="left" vertical="center"/>
    </xf>
    <xf numFmtId="0" fontId="9" fillId="0" borderId="15" xfId="1" applyFont="1" applyBorder="1" applyAlignment="1">
      <alignment horizontal="center" vertical="center"/>
    </xf>
    <xf numFmtId="0" fontId="8" fillId="0" borderId="19" xfId="1" quotePrefix="1" applyBorder="1" applyAlignment="1">
      <alignment horizontal="left" vertical="top" wrapText="1"/>
    </xf>
    <xf numFmtId="0" fontId="8" fillId="0" borderId="20" xfId="1" applyBorder="1" applyAlignment="1">
      <alignment horizontal="left" vertical="center" wrapText="1"/>
    </xf>
    <xf numFmtId="0" fontId="8" fillId="0" borderId="20" xfId="2" quotePrefix="1" applyFont="1" applyBorder="1" applyAlignment="1">
      <alignment horizontal="left" vertical="center"/>
    </xf>
    <xf numFmtId="0" fontId="0" fillId="0" borderId="20" xfId="2" quotePrefix="1" applyFont="1" applyBorder="1" applyAlignment="1">
      <alignment horizontal="left" vertical="center"/>
    </xf>
    <xf numFmtId="0" fontId="15" fillId="3" borderId="0" xfId="1" applyFont="1" applyFill="1" applyAlignment="1">
      <alignment horizontal="left" vertical="center"/>
    </xf>
    <xf numFmtId="0" fontId="8" fillId="0" borderId="20" xfId="1" applyBorder="1" applyAlignment="1">
      <alignment horizontal="left" vertical="center"/>
    </xf>
    <xf numFmtId="0" fontId="8" fillId="0" borderId="19" xfId="1" applyBorder="1" applyAlignment="1">
      <alignment horizontal="left" vertical="center"/>
    </xf>
    <xf numFmtId="0" fontId="15" fillId="3" borderId="0" xfId="1" applyFont="1" applyFill="1" applyAlignment="1">
      <alignment horizontal="left" vertical="center" wrapText="1"/>
    </xf>
    <xf numFmtId="0" fontId="16" fillId="0" borderId="19" xfId="1" quotePrefix="1" applyFont="1" applyBorder="1" applyAlignment="1">
      <alignment horizontal="left" vertical="center"/>
    </xf>
    <xf numFmtId="0" fontId="16" fillId="0" borderId="0" xfId="1" applyFont="1" applyAlignment="1">
      <alignment horizontal="left" wrapText="1"/>
    </xf>
    <xf numFmtId="0" fontId="16" fillId="0" borderId="0" xfId="1" applyFont="1" applyAlignment="1">
      <alignment horizontal="left"/>
    </xf>
    <xf numFmtId="0" fontId="22" fillId="0" borderId="0" xfId="0" applyFont="1" applyAlignment="1">
      <alignment horizontal="center" vertical="top"/>
    </xf>
    <xf numFmtId="0" fontId="24" fillId="0" borderId="0" xfId="0" applyFont="1" applyAlignment="1">
      <alignment horizontal="left" vertical="top"/>
    </xf>
    <xf numFmtId="0" fontId="0" fillId="0" borderId="0" xfId="0" applyAlignment="1">
      <alignment horizontal="left" vertical="top"/>
    </xf>
    <xf numFmtId="0" fontId="2" fillId="2" borderId="8"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1" fillId="0" borderId="0" xfId="0" applyFont="1" applyAlignment="1">
      <alignment horizontal="center" vertical="top"/>
    </xf>
    <xf numFmtId="0" fontId="21" fillId="0" borderId="0" xfId="0" applyFont="1" applyAlignment="1">
      <alignment horizontal="center" vertical="top" wrapText="1"/>
    </xf>
    <xf numFmtId="0" fontId="10" fillId="0" borderId="0" xfId="1" applyFont="1" applyAlignment="1"/>
  </cellXfs>
  <cellStyles count="3">
    <cellStyle name="Hyperlink 2" xfId="2" xr:uid="{00000000-0005-0000-0000-000000000000}"/>
    <cellStyle name="Normal" xfId="0" builtinId="0"/>
    <cellStyle name="Normal 2" xfId="1" xr:uid="{00000000-0005-0000-0000-000002000000}"/>
  </cellStyles>
  <dxfs count="68">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FF00"/>
        </patternFill>
      </fill>
    </dxf>
    <dxf>
      <fill>
        <patternFill>
          <bgColor rgb="FF92D050"/>
        </patternFill>
      </fill>
    </dxf>
    <dxf>
      <fill>
        <patternFill>
          <bgColor rgb="FF00B050"/>
        </patternFill>
      </fill>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left" vertical="top" textRotation="0" wrapText="0" indent="0" justifyLastLine="0" shrinkToFit="0" readingOrder="0"/>
    </dxf>
    <dxf>
      <border outline="0">
        <bottom style="medium">
          <color theme="1"/>
        </bottom>
      </border>
    </dxf>
    <dxf>
      <border outline="0">
        <top style="medium">
          <color theme="1"/>
        </top>
        <bottom style="medium">
          <color theme="1"/>
        </bottom>
      </border>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solid">
          <fgColor theme="6"/>
          <bgColor theme="6"/>
        </patternFill>
      </fill>
      <alignment horizontal="general" vertical="center"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164" formatCode="dd/mm/yyyy"/>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alignment horizontal="left" vertical="top"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4</xdr:col>
      <xdr:colOff>1464780</xdr:colOff>
      <xdr:row>4</xdr:row>
      <xdr:rowOff>0</xdr:rowOff>
    </xdr:to>
    <xdr:sp macro="" textlink="">
      <xdr:nvSpPr>
        <xdr:cNvPr id="2" name="AutoShape 3" descr="image002">
          <a:extLst>
            <a:ext uri="{FF2B5EF4-FFF2-40B4-BE49-F238E27FC236}">
              <a16:creationId xmlns:a16="http://schemas.microsoft.com/office/drawing/2014/main" id="{00000000-0008-0000-0000-000002000000}"/>
            </a:ext>
          </a:extLst>
        </xdr:cNvPr>
        <xdr:cNvSpPr>
          <a:spLocks noChangeAspect="1" noChangeArrowheads="1"/>
        </xdr:cNvSpPr>
      </xdr:nvSpPr>
      <xdr:spPr bwMode="auto">
        <a:xfrm>
          <a:off x="6067425" y="1095375"/>
          <a:ext cx="14668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1</xdr:row>
      <xdr:rowOff>0</xdr:rowOff>
    </xdr:from>
    <xdr:to>
      <xdr:col>4</xdr:col>
      <xdr:colOff>200853</xdr:colOff>
      <xdr:row>4</xdr:row>
      <xdr:rowOff>0</xdr:rowOff>
    </xdr:to>
    <xdr:sp macro="" textlink="">
      <xdr:nvSpPr>
        <xdr:cNvPr id="3" name="AutoShape 4" descr="image002">
          <a:extLst>
            <a:ext uri="{FF2B5EF4-FFF2-40B4-BE49-F238E27FC236}">
              <a16:creationId xmlns:a16="http://schemas.microsoft.com/office/drawing/2014/main" id="{00000000-0008-0000-0000-000003000000}"/>
            </a:ext>
          </a:extLst>
        </xdr:cNvPr>
        <xdr:cNvSpPr>
          <a:spLocks noChangeAspect="1" noChangeArrowheads="1"/>
        </xdr:cNvSpPr>
      </xdr:nvSpPr>
      <xdr:spPr bwMode="auto">
        <a:xfrm>
          <a:off x="3552825" y="1095375"/>
          <a:ext cx="1476375"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47625</xdr:rowOff>
    </xdr:from>
    <xdr:to>
      <xdr:col>2</xdr:col>
      <xdr:colOff>535056</xdr:colOff>
      <xdr:row>0</xdr:row>
      <xdr:rowOff>1047750</xdr:rowOff>
    </xdr:to>
    <xdr:pic>
      <xdr:nvPicPr>
        <xdr:cNvPr id="4" name="Picture 6" descr="first-page-logo">
          <a:extLst>
            <a:ext uri="{FF2B5EF4-FFF2-40B4-BE49-F238E27FC236}">
              <a16:creationId xmlns:a16="http://schemas.microsoft.com/office/drawing/2014/main" id="{00000000-0008-0000-0000-00000400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9087" y="47625"/>
          <a:ext cx="2763078"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4</xdr:col>
      <xdr:colOff>0</xdr:colOff>
      <xdr:row>14</xdr:row>
      <xdr:rowOff>0</xdr:rowOff>
    </xdr:from>
    <xdr:ext cx="1466850" cy="590550"/>
    <xdr:sp macro="" textlink="">
      <xdr:nvSpPr>
        <xdr:cNvPr id="5" name="AutoShape 3" descr="image002">
          <a:extLst>
            <a:ext uri="{FF2B5EF4-FFF2-40B4-BE49-F238E27FC236}">
              <a16:creationId xmlns:a16="http://schemas.microsoft.com/office/drawing/2014/main" id="{00000000-0008-0000-0000-000005000000}"/>
            </a:ext>
          </a:extLst>
        </xdr:cNvPr>
        <xdr:cNvSpPr>
          <a:spLocks noChangeAspect="1" noChangeArrowheads="1"/>
        </xdr:cNvSpPr>
      </xdr:nvSpPr>
      <xdr:spPr bwMode="auto">
        <a:xfrm>
          <a:off x="6067425" y="1095375"/>
          <a:ext cx="14668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99391</xdr:colOff>
      <xdr:row>30</xdr:row>
      <xdr:rowOff>115956</xdr:rowOff>
    </xdr:from>
    <xdr:ext cx="1476375" cy="590550"/>
    <xdr:sp macro="" textlink="">
      <xdr:nvSpPr>
        <xdr:cNvPr id="6" name="AutoShape 4" descr="image002">
          <a:extLst>
            <a:ext uri="{FF2B5EF4-FFF2-40B4-BE49-F238E27FC236}">
              <a16:creationId xmlns:a16="http://schemas.microsoft.com/office/drawing/2014/main" id="{00000000-0008-0000-0000-000006000000}"/>
            </a:ext>
          </a:extLst>
        </xdr:cNvPr>
        <xdr:cNvSpPr>
          <a:spLocks noChangeAspect="1" noChangeArrowheads="1"/>
        </xdr:cNvSpPr>
      </xdr:nvSpPr>
      <xdr:spPr bwMode="auto">
        <a:xfrm>
          <a:off x="3652630" y="9052891"/>
          <a:ext cx="1476375"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48</xdr:row>
      <xdr:rowOff>0</xdr:rowOff>
    </xdr:from>
    <xdr:ext cx="1466850" cy="590550"/>
    <xdr:sp macro="" textlink="">
      <xdr:nvSpPr>
        <xdr:cNvPr id="7" name="AutoShape 3" descr="image002">
          <a:extLst>
            <a:ext uri="{FF2B5EF4-FFF2-40B4-BE49-F238E27FC236}">
              <a16:creationId xmlns:a16="http://schemas.microsoft.com/office/drawing/2014/main" id="{00000000-0008-0000-0000-000007000000}"/>
            </a:ext>
          </a:extLst>
        </xdr:cNvPr>
        <xdr:cNvSpPr>
          <a:spLocks noChangeAspect="1" noChangeArrowheads="1"/>
        </xdr:cNvSpPr>
      </xdr:nvSpPr>
      <xdr:spPr bwMode="auto">
        <a:xfrm>
          <a:off x="5946913" y="6170543"/>
          <a:ext cx="14668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xdr:from>
      <xdr:col>4</xdr:col>
      <xdr:colOff>202233</xdr:colOff>
      <xdr:row>0</xdr:row>
      <xdr:rowOff>57150</xdr:rowOff>
    </xdr:from>
    <xdr:to>
      <xdr:col>4</xdr:col>
      <xdr:colOff>1898786</xdr:colOff>
      <xdr:row>1</xdr:row>
      <xdr:rowOff>0</xdr:rowOff>
    </xdr:to>
    <xdr:grpSp>
      <xdr:nvGrpSpPr>
        <xdr:cNvPr id="8" name="Group 7">
          <a:extLst>
            <a:ext uri="{FF2B5EF4-FFF2-40B4-BE49-F238E27FC236}">
              <a16:creationId xmlns:a16="http://schemas.microsoft.com/office/drawing/2014/main" id="{00000000-0008-0000-0000-000008000000}"/>
            </a:ext>
          </a:extLst>
        </xdr:cNvPr>
        <xdr:cNvGrpSpPr>
          <a:grpSpLocks noChangeAspect="1"/>
        </xdr:cNvGrpSpPr>
      </xdr:nvGrpSpPr>
      <xdr:grpSpPr>
        <a:xfrm>
          <a:off x="6155358" y="57150"/>
          <a:ext cx="1696553" cy="1038225"/>
          <a:chOff x="471488" y="3040888"/>
          <a:chExt cx="4614862" cy="2588387"/>
        </a:xfrm>
      </xdr:grpSpPr>
      <xdr:sp macro="" textlink="">
        <xdr:nvSpPr>
          <xdr:cNvPr id="9" name="Rectangle 8">
            <a:extLst>
              <a:ext uri="{FF2B5EF4-FFF2-40B4-BE49-F238E27FC236}">
                <a16:creationId xmlns:a16="http://schemas.microsoft.com/office/drawing/2014/main" id="{00000000-0008-0000-0000-000009000000}"/>
              </a:ext>
            </a:extLst>
          </xdr:cNvPr>
          <xdr:cNvSpPr/>
        </xdr:nvSpPr>
        <xdr:spPr>
          <a:xfrm>
            <a:off x="471488" y="3040888"/>
            <a:ext cx="4614862" cy="2588387"/>
          </a:xfrm>
          <a:prstGeom prst="rect">
            <a:avLst/>
          </a:prstGeom>
          <a:solidFill>
            <a:schemeClr val="bg1"/>
          </a:solidFill>
          <a:ln>
            <a:noFill/>
          </a:ln>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GB"/>
          </a:p>
        </xdr:txBody>
      </xdr:sp>
      <xdr:pic>
        <xdr:nvPicPr>
          <xdr:cNvPr id="10" name="Immagine 1" descr="CECRIS_Logo_Blue">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15751" y="3040888"/>
            <a:ext cx="2241737" cy="2231200"/>
          </a:xfrm>
          <a:prstGeom prst="rect">
            <a:avLst/>
          </a:prstGeom>
          <a:noFill/>
          <a:ln>
            <a:noFill/>
          </a:ln>
        </xdr:spPr>
      </xdr:pic>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3"/>
          <a:stretch>
            <a:fillRect/>
          </a:stretch>
        </xdr:blipFill>
        <xdr:spPr>
          <a:xfrm>
            <a:off x="2669929" y="3181305"/>
            <a:ext cx="2177370" cy="2228688"/>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47626</xdr:rowOff>
    </xdr:from>
    <xdr:to>
      <xdr:col>4</xdr:col>
      <xdr:colOff>543658</xdr:colOff>
      <xdr:row>0</xdr:row>
      <xdr:rowOff>1047751</xdr:rowOff>
    </xdr:to>
    <xdr:pic>
      <xdr:nvPicPr>
        <xdr:cNvPr id="2" name="Picture 6" descr="first-page-logo">
          <a:extLst>
            <a:ext uri="{FF2B5EF4-FFF2-40B4-BE49-F238E27FC236}">
              <a16:creationId xmlns:a16="http://schemas.microsoft.com/office/drawing/2014/main" id="{00000000-0008-0000-0100-00000200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47626"/>
          <a:ext cx="2762250"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139209</xdr:colOff>
      <xdr:row>0</xdr:row>
      <xdr:rowOff>0</xdr:rowOff>
    </xdr:from>
    <xdr:to>
      <xdr:col>7</xdr:col>
      <xdr:colOff>875935</xdr:colOff>
      <xdr:row>0</xdr:row>
      <xdr:rowOff>1038225</xdr:rowOff>
    </xdr:to>
    <xdr:grpSp>
      <xdr:nvGrpSpPr>
        <xdr:cNvPr id="3" name="Group 2">
          <a:extLst>
            <a:ext uri="{FF2B5EF4-FFF2-40B4-BE49-F238E27FC236}">
              <a16:creationId xmlns:a16="http://schemas.microsoft.com/office/drawing/2014/main" id="{00000000-0008-0000-0100-000003000000}"/>
            </a:ext>
          </a:extLst>
        </xdr:cNvPr>
        <xdr:cNvGrpSpPr>
          <a:grpSpLocks noChangeAspect="1"/>
        </xdr:cNvGrpSpPr>
      </xdr:nvGrpSpPr>
      <xdr:grpSpPr>
        <a:xfrm>
          <a:off x="3596784" y="0"/>
          <a:ext cx="1698751" cy="1038225"/>
          <a:chOff x="471488" y="3040888"/>
          <a:chExt cx="4614862" cy="2588387"/>
        </a:xfrm>
      </xdr:grpSpPr>
      <xdr:sp macro="" textlink="">
        <xdr:nvSpPr>
          <xdr:cNvPr id="4" name="Rectangle 3">
            <a:extLst>
              <a:ext uri="{FF2B5EF4-FFF2-40B4-BE49-F238E27FC236}">
                <a16:creationId xmlns:a16="http://schemas.microsoft.com/office/drawing/2014/main" id="{00000000-0008-0000-0100-000004000000}"/>
              </a:ext>
            </a:extLst>
          </xdr:cNvPr>
          <xdr:cNvSpPr/>
        </xdr:nvSpPr>
        <xdr:spPr>
          <a:xfrm>
            <a:off x="471488" y="3040888"/>
            <a:ext cx="4614862" cy="2588387"/>
          </a:xfrm>
          <a:prstGeom prst="rect">
            <a:avLst/>
          </a:prstGeom>
          <a:solidFill>
            <a:schemeClr val="bg1"/>
          </a:solidFill>
          <a:ln>
            <a:noFill/>
          </a:ln>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GB"/>
          </a:p>
        </xdr:txBody>
      </xdr:sp>
      <xdr:pic>
        <xdr:nvPicPr>
          <xdr:cNvPr id="5" name="Immagine 1" descr="CECRIS_Logo_Blue">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15751" y="3040888"/>
            <a:ext cx="2241737" cy="2231200"/>
          </a:xfrm>
          <a:prstGeom prst="rect">
            <a:avLst/>
          </a:prstGeom>
          <a:noFill/>
          <a:ln>
            <a:noFill/>
          </a:ln>
        </xdr:spPr>
      </xdr:pic>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a:stretch>
            <a:fillRect/>
          </a:stretch>
        </xdr:blipFill>
        <xdr:spPr>
          <a:xfrm>
            <a:off x="2669929" y="3181305"/>
            <a:ext cx="2177370" cy="2228688"/>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1510393</xdr:colOff>
      <xdr:row>2</xdr:row>
      <xdr:rowOff>161925</xdr:rowOff>
    </xdr:to>
    <xdr:pic>
      <xdr:nvPicPr>
        <xdr:cNvPr id="2" name="Picture 6" descr="first-page-logo">
          <a:extLst>
            <a:ext uri="{FF2B5EF4-FFF2-40B4-BE49-F238E27FC236}">
              <a16:creationId xmlns:a16="http://schemas.microsoft.com/office/drawing/2014/main" id="{00000000-0008-0000-0200-00000200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762250"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1543050</xdr:colOff>
      <xdr:row>2</xdr:row>
      <xdr:rowOff>242207</xdr:rowOff>
    </xdr:to>
    <xdr:pic>
      <xdr:nvPicPr>
        <xdr:cNvPr id="3" name="Picture 6" descr="first-page-logo">
          <a:extLst>
            <a:ext uri="{FF2B5EF4-FFF2-40B4-BE49-F238E27FC236}">
              <a16:creationId xmlns:a16="http://schemas.microsoft.com/office/drawing/2014/main" id="{00000000-0008-0000-0300-00000300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762250" cy="10327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quality.critical.pt/CVS/cvshome/office/microsoft-office/templates/sdp/configuration-management/CSW-QMS-2007-TPL-0112-configuration-items-list.xlt"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quality.critical.pt/Document%20Library/SUP-support/SUP-02-configuration-management/templates/reference/CSW-LEANQMS-2015-LST-01002-ci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quality.critical.pt/Users/af-neto/AppData/Local/Temp/parsec-usecase-burndown-overall.xlsx-rev1691.svn002.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ision History"/>
      <sheetName val="Notes"/>
      <sheetName val="Int. CIL &amp; Rel-Rev Strategy"/>
      <sheetName val="Ext. CIL"/>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ision History"/>
      <sheetName val="Notes"/>
      <sheetName val="Int. CIL &amp; Rel-Rev Strategy"/>
      <sheetName val="Releases"/>
      <sheetName val="WISE-DL"/>
      <sheetName val="WISE-ML"/>
      <sheetName val="Ext. CIL"/>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gress"/>
      <sheetName val="Progress History"/>
      <sheetName val="general_report"/>
      <sheetName val="Lookup"/>
      <sheetName val="GBCS v0.7 rev6"/>
      <sheetName val="GBCS v0.7 rev7"/>
      <sheetName val="GBCS v0.8"/>
      <sheetName val="Overall"/>
      <sheetName val="Use case burndown"/>
      <sheetName val="Dummy_for_Comparison1"/>
      <sheetName val="Dummy_for_Comparison2"/>
      <sheetName val="Dummy_for_Comparison3"/>
      <sheetName val="Dummy_for_Comparison4"/>
      <sheetName val="Dummy_for_Comparison5"/>
      <sheetName val="Dummy_for_Comparison6"/>
      <sheetName val="Dummy_for_Comparison7"/>
      <sheetName val="Dummy_for_Comparison8"/>
      <sheetName val="Dummy_for_Comparison9"/>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HazardRecord" displayName="HazardRecord" ref="A7:AA20" totalsRowShown="0" headerRowDxfId="67" dataDxfId="66">
  <autoFilter ref="A7:AA20" xr:uid="{00000000-0009-0000-0100-000001000000}"/>
  <tableColumns count="27">
    <tableColumn id="1" xr3:uid="{00000000-0010-0000-0000-000001000000}" name="Hazard identifier  " dataDxfId="65"/>
    <tableColumn id="2" xr3:uid="{00000000-0010-0000-0000-000002000000}" name="Hazard title" dataDxfId="64"/>
    <tableColumn id="3" xr3:uid="{00000000-0010-0000-0000-000003000000}" name="Hazard descripton" dataDxfId="63"/>
    <tableColumn id="4" xr3:uid="{00000000-0010-0000-0000-000004000000}" name="Hazard consequence" dataDxfId="62"/>
    <tableColumn id="5" xr3:uid="{00000000-0010-0000-0000-000005000000}" name="Hazard cause(s)" dataDxfId="61"/>
    <tableColumn id="6" xr3:uid="{00000000-0010-0000-0000-000006000000}" name="Origin" dataDxfId="60"/>
    <tableColumn id="14" xr3:uid="{00000000-0010-0000-0000-00000E000000}" name="Existing safety measures" dataDxfId="59"/>
    <tableColumn id="7" xr3:uid="{00000000-0010-0000-0000-000007000000}" name="Broadly acceptable" dataDxfId="58"/>
    <tableColumn id="27" xr3:uid="{00000000-0010-0000-0000-00001B000000}" name="Justification if  broadly acceptable" dataDxfId="57"/>
    <tableColumn id="8" xr3:uid="{00000000-0010-0000-0000-000008000000}" name="Likelihood of happening" dataDxfId="56"/>
    <tableColumn id="9" xr3:uid="{00000000-0010-0000-0000-000009000000}" name="Severity level" dataDxfId="55"/>
    <tableColumn id="10" xr3:uid="{00000000-0010-0000-0000-00000A000000}" name="Risk ranking" dataDxfId="54">
      <calculatedColumnFormula>IFERROR(INDEX(RiskRanking,MATCH(HazardRecord[[#This Row],[Likelihood of happening]],Likelihood,0)+2,MATCH(HazardRecord[[#This Row],[Severity level]],Consequence,0)+2),"")</calculatedColumnFormula>
    </tableColumn>
    <tableColumn id="11" xr3:uid="{00000000-0010-0000-0000-00000B000000}" name="State" dataDxfId="53"/>
    <tableColumn id="12" xr3:uid="{00000000-0010-0000-0000-00000C000000}" name="Risk evaluation principle(s)" dataDxfId="52"/>
    <tableColumn id="13" xr3:uid="{00000000-0010-0000-0000-00000D000000}" name="Risk evaluation documents" dataDxfId="51"/>
    <tableColumn id="15" xr3:uid="{00000000-0010-0000-0000-00000F000000}" name="SR ID" dataDxfId="50"/>
    <tableColumn id="16" xr3:uid="{00000000-0010-0000-0000-000010000000}" name="SR Title" dataDxfId="49">
      <calculatedColumnFormula>IFERROR(VLOOKUP(HazardRecord[[#This Row],[SR ID]],SRAC[],2,FALSE),"")</calculatedColumnFormula>
    </tableColumn>
    <tableColumn id="19" xr3:uid="{00000000-0010-0000-0000-000013000000}" name="Demonstration state" dataDxfId="48">
      <calculatedColumnFormula>IFERROR(VLOOKUP(HazardRecord[[#This Row],[SR ID]],SRAC[],6,FALSE),"")</calculatedColumnFormula>
    </tableColumn>
    <tableColumn id="21" xr3:uid="{00000000-0010-0000-0000-000015000000}" name="Assumptions" dataDxfId="47"/>
    <tableColumn id="28" xr3:uid="{00000000-0010-0000-0000-00001C000000}" name="Final likelihood of happening" dataDxfId="46"/>
    <tableColumn id="29" xr3:uid="{00000000-0010-0000-0000-00001D000000}" name="Final severity level" dataDxfId="45"/>
    <tableColumn id="30" xr3:uid="{00000000-0010-0000-0000-00001E000000}" name="Final risk ranking" dataDxfId="44">
      <calculatedColumnFormula>IFERROR(INDEX(RiskRanking,MATCH(HazardRecord[[#This Row],[Final likelihood of happening]],Likelihood,0)+2,MATCH(HazardRecord[[#This Row],[Final severity level]],Consequence,0)+2),"")</calculatedColumnFormula>
    </tableColumn>
    <tableColumn id="22" xr3:uid="{00000000-0010-0000-0000-000016000000}" name="Action" dataDxfId="43"/>
    <tableColumn id="23" xr3:uid="{00000000-0010-0000-0000-000017000000}" name="Responsible" dataDxfId="42"/>
    <tableColumn id="24" xr3:uid="{00000000-0010-0000-0000-000018000000}" name="Target date" dataDxfId="41"/>
    <tableColumn id="25" xr3:uid="{00000000-0010-0000-0000-000019000000}" name="Status" dataDxfId="40"/>
    <tableColumn id="26" xr3:uid="{00000000-0010-0000-0000-00001A000000}" name="Notes" dataDxfId="39"/>
  </tableColumns>
  <tableStyleInfo name="TableStyleMedium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RAC" displayName="SRAC" ref="A6:G14" totalsRowShown="0" headerRowDxfId="38" dataDxfId="37" headerRowBorderDxfId="35" tableBorderDxfId="36">
  <autoFilter ref="A6:G14" xr:uid="{00000000-0009-0000-0100-000002000000}"/>
  <tableColumns count="7">
    <tableColumn id="1" xr3:uid="{00000000-0010-0000-0100-000001000000}" name="SRAC ID" dataDxfId="34"/>
    <tableColumn id="2" xr3:uid="{00000000-0010-0000-0100-000002000000}" name="SRAC Title" dataDxfId="33"/>
    <tableColumn id="8" xr3:uid="{00000000-0010-0000-0100-000008000000}" name="SRAC Description" dataDxfId="32"/>
    <tableColumn id="7" xr3:uid="{00000000-0010-0000-0100-000007000000}" name="Actor Responsible" dataDxfId="31"/>
    <tableColumn id="6" xr3:uid="{00000000-0010-0000-0100-000006000000}" name="Demonstration method" dataDxfId="30"/>
    <tableColumn id="5" xr3:uid="{00000000-0010-0000-0100-000005000000}" name="Demonstration state" dataDxfId="29"/>
    <tableColumn id="4" xr3:uid="{00000000-0010-0000-0100-000004000000}" name="Demonstration _x000a_evidence" dataDxfId="28"/>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DJ58"/>
  <sheetViews>
    <sheetView showGridLines="0" topLeftCell="A11" zoomScaleNormal="100" workbookViewId="0"/>
  </sheetViews>
  <sheetFormatPr defaultColWidth="9.140625" defaultRowHeight="13.15"/>
  <cols>
    <col min="1" max="1" width="2.28515625" style="19" customWidth="1"/>
    <col min="2" max="2" width="33.42578125" style="19" customWidth="1"/>
    <col min="3" max="3" width="34.42578125" style="19" customWidth="1"/>
    <col min="4" max="4" width="19.140625" style="19" customWidth="1"/>
    <col min="5" max="5" width="30" style="19" customWidth="1"/>
    <col min="6" max="16384" width="9.140625" style="19"/>
  </cols>
  <sheetData>
    <row r="1" spans="2:114" ht="86.25" customHeight="1">
      <c r="B1" s="18"/>
      <c r="C1" s="75" t="s">
        <v>0</v>
      </c>
      <c r="D1" s="75"/>
      <c r="E1" s="63"/>
      <c r="AV1" s="20"/>
      <c r="AW1" s="20"/>
      <c r="AX1" s="20"/>
      <c r="AY1" s="20"/>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row>
    <row r="2" spans="2:114">
      <c r="B2" s="104"/>
      <c r="C2" s="104"/>
      <c r="D2" s="104"/>
      <c r="E2" s="104"/>
    </row>
    <row r="3" spans="2:114">
      <c r="B3" s="73" t="s">
        <v>1</v>
      </c>
      <c r="C3" s="73"/>
      <c r="D3" s="73"/>
      <c r="E3" s="73"/>
    </row>
    <row r="4" spans="2:114" ht="21" customHeight="1">
      <c r="B4" s="74" t="s">
        <v>2</v>
      </c>
      <c r="C4" s="74"/>
      <c r="D4" s="74"/>
      <c r="E4" s="74"/>
    </row>
    <row r="5" spans="2:114" ht="13.15" customHeight="1">
      <c r="B5" s="74"/>
      <c r="C5" s="74"/>
      <c r="D5" s="74"/>
      <c r="E5" s="74"/>
    </row>
    <row r="6" spans="2:114" ht="27.75" customHeight="1">
      <c r="B6" s="70" t="s">
        <v>3</v>
      </c>
      <c r="C6" s="70"/>
      <c r="D6" s="70"/>
      <c r="E6" s="70"/>
    </row>
    <row r="7" spans="2:114" ht="27.75" customHeight="1">
      <c r="B7" s="22" t="s">
        <v>4</v>
      </c>
      <c r="C7" s="72" t="s">
        <v>5</v>
      </c>
      <c r="D7" s="72"/>
      <c r="E7" s="72"/>
    </row>
    <row r="8" spans="2:114" ht="20.25" customHeight="1">
      <c r="B8" s="22" t="s">
        <v>6</v>
      </c>
      <c r="C8" s="72" t="s">
        <v>7</v>
      </c>
      <c r="D8" s="72"/>
      <c r="E8" s="72"/>
    </row>
    <row r="9" spans="2:114" ht="35.25" customHeight="1">
      <c r="B9" s="22" t="s">
        <v>8</v>
      </c>
      <c r="C9" s="72" t="s">
        <v>9</v>
      </c>
      <c r="D9" s="72"/>
      <c r="E9" s="72"/>
    </row>
    <row r="10" spans="2:114" ht="43.5" customHeight="1">
      <c r="B10" s="22" t="s">
        <v>10</v>
      </c>
      <c r="C10" s="72" t="s">
        <v>11</v>
      </c>
      <c r="D10" s="72"/>
      <c r="E10" s="72"/>
    </row>
    <row r="11" spans="2:114" ht="66" customHeight="1">
      <c r="B11" s="22" t="s">
        <v>12</v>
      </c>
      <c r="C11" s="72" t="s">
        <v>13</v>
      </c>
      <c r="D11" s="72"/>
      <c r="E11" s="72"/>
      <c r="I11" s="21" t="s">
        <v>14</v>
      </c>
    </row>
    <row r="12" spans="2:114" ht="28.5" customHeight="1">
      <c r="B12" s="22" t="s">
        <v>15</v>
      </c>
      <c r="C12" s="72" t="s">
        <v>16</v>
      </c>
      <c r="D12" s="72"/>
      <c r="E12" s="72"/>
    </row>
    <row r="16" spans="2:114">
      <c r="B16" s="71" t="s">
        <v>17</v>
      </c>
      <c r="C16" s="71"/>
      <c r="D16" s="71"/>
      <c r="E16" s="71"/>
    </row>
    <row r="17" spans="2:5" ht="13.9" thickBot="1"/>
    <row r="18" spans="2:5" ht="13.9" thickBot="1">
      <c r="B18" s="44" t="s">
        <v>18</v>
      </c>
      <c r="C18" s="67" t="s">
        <v>19</v>
      </c>
      <c r="D18" s="68"/>
      <c r="E18" s="69"/>
    </row>
    <row r="19" spans="2:5" ht="33" customHeight="1" thickBot="1">
      <c r="B19" s="44" t="s">
        <v>20</v>
      </c>
      <c r="C19" s="67" t="s">
        <v>21</v>
      </c>
      <c r="D19" s="68"/>
      <c r="E19" s="69"/>
    </row>
    <row r="20" spans="2:5" ht="35.25" customHeight="1" thickBot="1">
      <c r="B20" s="44" t="s">
        <v>22</v>
      </c>
      <c r="C20" s="67" t="s">
        <v>23</v>
      </c>
      <c r="D20" s="68"/>
      <c r="E20" s="69"/>
    </row>
    <row r="21" spans="2:5" ht="58.5" customHeight="1" thickBot="1">
      <c r="B21" s="44" t="s">
        <v>24</v>
      </c>
      <c r="C21" s="67" t="s">
        <v>25</v>
      </c>
      <c r="D21" s="68"/>
      <c r="E21" s="69"/>
    </row>
    <row r="22" spans="2:5" ht="41.25" customHeight="1" thickBot="1">
      <c r="B22" s="44" t="s">
        <v>26</v>
      </c>
      <c r="C22" s="67" t="s">
        <v>27</v>
      </c>
      <c r="D22" s="68"/>
      <c r="E22" s="69"/>
    </row>
    <row r="23" spans="2:5" ht="13.9" thickBot="1">
      <c r="B23" s="44" t="s">
        <v>28</v>
      </c>
      <c r="C23" s="67" t="s">
        <v>29</v>
      </c>
      <c r="D23" s="68"/>
      <c r="E23" s="69"/>
    </row>
    <row r="24" spans="2:5" ht="37.5" customHeight="1" thickBot="1">
      <c r="B24" s="44" t="s">
        <v>30</v>
      </c>
      <c r="C24" s="67" t="s">
        <v>31</v>
      </c>
      <c r="D24" s="68"/>
      <c r="E24" s="69"/>
    </row>
    <row r="25" spans="2:5" ht="21" customHeight="1" thickBot="1">
      <c r="B25" s="44" t="s">
        <v>32</v>
      </c>
      <c r="C25" s="67" t="s">
        <v>33</v>
      </c>
      <c r="D25" s="68"/>
      <c r="E25" s="69"/>
    </row>
    <row r="26" spans="2:5" ht="28.5" customHeight="1" thickBot="1">
      <c r="B26" s="44" t="s">
        <v>34</v>
      </c>
      <c r="C26" s="67" t="s">
        <v>35</v>
      </c>
      <c r="D26" s="68"/>
      <c r="E26" s="69"/>
    </row>
    <row r="27" spans="2:5" ht="24.75" customHeight="1" thickBot="1">
      <c r="B27" s="44" t="s">
        <v>36</v>
      </c>
      <c r="C27" s="67" t="s">
        <v>37</v>
      </c>
      <c r="D27" s="68"/>
      <c r="E27" s="69"/>
    </row>
    <row r="28" spans="2:5" ht="27" customHeight="1" thickBot="1">
      <c r="B28" s="44" t="s">
        <v>38</v>
      </c>
      <c r="C28" s="67" t="s">
        <v>39</v>
      </c>
      <c r="D28" s="68"/>
      <c r="E28" s="69"/>
    </row>
    <row r="29" spans="2:5" ht="51" customHeight="1" thickBot="1">
      <c r="B29" s="44" t="s">
        <v>40</v>
      </c>
      <c r="C29" s="67" t="s">
        <v>41</v>
      </c>
      <c r="D29" s="68"/>
      <c r="E29" s="69"/>
    </row>
    <row r="30" spans="2:5" ht="45.75" customHeight="1" thickBot="1">
      <c r="B30" s="44" t="s">
        <v>42</v>
      </c>
      <c r="C30" s="67" t="s">
        <v>43</v>
      </c>
      <c r="D30" s="68"/>
      <c r="E30" s="69"/>
    </row>
    <row r="31" spans="2:5" ht="13.9" thickBot="1">
      <c r="B31" s="44" t="s">
        <v>44</v>
      </c>
      <c r="C31" s="67" t="s">
        <v>45</v>
      </c>
      <c r="D31" s="68"/>
      <c r="E31" s="69"/>
    </row>
    <row r="32" spans="2:5" ht="25.5" customHeight="1" thickBot="1">
      <c r="B32" s="44" t="s">
        <v>46</v>
      </c>
      <c r="C32" s="67" t="s">
        <v>47</v>
      </c>
      <c r="D32" s="68"/>
      <c r="E32" s="69"/>
    </row>
    <row r="33" spans="2:5" ht="13.9" thickBot="1">
      <c r="B33" s="48" t="s">
        <v>48</v>
      </c>
      <c r="C33" s="67" t="s">
        <v>49</v>
      </c>
      <c r="D33" s="68"/>
      <c r="E33" s="69"/>
    </row>
    <row r="34" spans="2:5" ht="13.9" thickBot="1">
      <c r="B34" s="48" t="s">
        <v>50</v>
      </c>
      <c r="C34" s="67" t="s">
        <v>51</v>
      </c>
      <c r="D34" s="68"/>
      <c r="E34" s="69"/>
    </row>
    <row r="35" spans="2:5" ht="32.25" customHeight="1" thickBot="1">
      <c r="B35" s="48" t="s">
        <v>52</v>
      </c>
      <c r="C35" s="67" t="s">
        <v>53</v>
      </c>
      <c r="D35" s="68"/>
      <c r="E35" s="69"/>
    </row>
    <row r="36" spans="2:5" ht="17.25" customHeight="1" thickBot="1">
      <c r="B36" s="44" t="s">
        <v>54</v>
      </c>
      <c r="C36" s="67" t="s">
        <v>55</v>
      </c>
      <c r="D36" s="68"/>
      <c r="E36" s="69"/>
    </row>
    <row r="37" spans="2:5" ht="30.75" customHeight="1" thickBot="1">
      <c r="B37" s="49" t="s">
        <v>56</v>
      </c>
      <c r="C37" s="45"/>
      <c r="D37" s="46"/>
      <c r="E37" s="47"/>
    </row>
    <row r="38" spans="2:5" ht="33.75" customHeight="1" thickBot="1">
      <c r="B38" s="48" t="s">
        <v>57</v>
      </c>
      <c r="C38" s="67" t="s">
        <v>58</v>
      </c>
      <c r="D38" s="68"/>
      <c r="E38" s="69"/>
    </row>
    <row r="39" spans="2:5" ht="30" customHeight="1" thickBot="1">
      <c r="B39" s="48" t="s">
        <v>59</v>
      </c>
      <c r="C39" s="67" t="s">
        <v>60</v>
      </c>
      <c r="D39" s="68"/>
      <c r="E39" s="69"/>
    </row>
    <row r="40" spans="2:5" ht="33.75" customHeight="1" thickBot="1">
      <c r="B40" s="48" t="s">
        <v>61</v>
      </c>
      <c r="C40" s="67" t="s">
        <v>62</v>
      </c>
      <c r="D40" s="68"/>
      <c r="E40" s="69"/>
    </row>
    <row r="41" spans="2:5" ht="13.9" thickBot="1">
      <c r="B41" s="44" t="s">
        <v>63</v>
      </c>
      <c r="C41" s="67" t="s">
        <v>64</v>
      </c>
      <c r="D41" s="68"/>
      <c r="E41" s="69"/>
    </row>
    <row r="42" spans="2:5" ht="34.5" customHeight="1" thickBot="1">
      <c r="B42" s="44" t="s">
        <v>65</v>
      </c>
      <c r="C42" s="39" t="s">
        <v>66</v>
      </c>
      <c r="D42" s="43" t="s">
        <v>67</v>
      </c>
      <c r="E42" s="40" t="s">
        <v>68</v>
      </c>
    </row>
    <row r="43" spans="2:5" ht="36" customHeight="1" thickBot="1">
      <c r="B43" s="44" t="s">
        <v>69</v>
      </c>
      <c r="C43" s="41" t="s">
        <v>70</v>
      </c>
      <c r="D43" s="44" t="s">
        <v>71</v>
      </c>
      <c r="E43" s="42" t="s">
        <v>72</v>
      </c>
    </row>
    <row r="44" spans="2:5" ht="13.9" thickBot="1">
      <c r="B44" s="44" t="s">
        <v>73</v>
      </c>
      <c r="C44" s="76" t="s">
        <v>74</v>
      </c>
      <c r="D44" s="77"/>
      <c r="E44" s="78"/>
    </row>
    <row r="50" spans="2:5">
      <c r="B50" s="71" t="s">
        <v>75</v>
      </c>
      <c r="C50" s="71"/>
      <c r="D50" s="71"/>
      <c r="E50" s="71"/>
    </row>
    <row r="51" spans="2:5" ht="13.9" thickBot="1"/>
    <row r="52" spans="2:5" ht="13.9" thickBot="1">
      <c r="B52" s="44" t="s">
        <v>76</v>
      </c>
      <c r="C52" s="67" t="s">
        <v>77</v>
      </c>
      <c r="D52" s="68"/>
      <c r="E52" s="69"/>
    </row>
    <row r="53" spans="2:5" ht="16.5" customHeight="1" thickBot="1">
      <c r="B53" s="44" t="s">
        <v>78</v>
      </c>
      <c r="C53" s="67" t="s">
        <v>79</v>
      </c>
      <c r="D53" s="68"/>
      <c r="E53" s="69"/>
    </row>
    <row r="54" spans="2:5" ht="142.5" customHeight="1" thickBot="1">
      <c r="B54" s="44" t="s">
        <v>80</v>
      </c>
      <c r="C54" s="67" t="s">
        <v>81</v>
      </c>
      <c r="D54" s="68"/>
      <c r="E54" s="69"/>
    </row>
    <row r="55" spans="2:5" ht="42.75" customHeight="1" thickBot="1">
      <c r="B55" s="44" t="s">
        <v>82</v>
      </c>
      <c r="C55" s="67" t="s">
        <v>83</v>
      </c>
      <c r="D55" s="68"/>
      <c r="E55" s="69"/>
    </row>
    <row r="56" spans="2:5" ht="31.5" customHeight="1" thickBot="1">
      <c r="B56" s="44" t="s">
        <v>84</v>
      </c>
      <c r="C56" s="67" t="s">
        <v>85</v>
      </c>
      <c r="D56" s="68"/>
      <c r="E56" s="69"/>
    </row>
    <row r="57" spans="2:5" ht="35.25" customHeight="1" thickBot="1">
      <c r="B57" s="44" t="s">
        <v>86</v>
      </c>
      <c r="C57" s="67" t="s">
        <v>87</v>
      </c>
      <c r="D57" s="68"/>
      <c r="E57" s="69"/>
    </row>
    <row r="58" spans="2:5" ht="34.5" customHeight="1" thickBot="1">
      <c r="B58" s="44" t="s">
        <v>88</v>
      </c>
      <c r="C58" s="67" t="s">
        <v>89</v>
      </c>
      <c r="D58" s="68"/>
      <c r="E58" s="69"/>
    </row>
  </sheetData>
  <sheetProtection formatCells="0" formatColumns="0" formatRows="0" insertRows="0" insertHyperlinks="0" sort="0" autoFilter="0"/>
  <protectedRanges>
    <protectedRange sqref="B13:E15 D44:E44 B45:E49 B59:D654 B53:C58 E52:E654 B52" name="Range1"/>
  </protectedRanges>
  <mergeCells count="45">
    <mergeCell ref="C33:E33"/>
    <mergeCell ref="C34:E34"/>
    <mergeCell ref="C53:E53"/>
    <mergeCell ref="C44:E44"/>
    <mergeCell ref="C36:E36"/>
    <mergeCell ref="C38:E38"/>
    <mergeCell ref="C39:E39"/>
    <mergeCell ref="C40:E40"/>
    <mergeCell ref="C41:E41"/>
    <mergeCell ref="C27:E27"/>
    <mergeCell ref="C28:E28"/>
    <mergeCell ref="C29:E29"/>
    <mergeCell ref="C30:E30"/>
    <mergeCell ref="C31:E31"/>
    <mergeCell ref="C18:E18"/>
    <mergeCell ref="C19:E19"/>
    <mergeCell ref="C20:E20"/>
    <mergeCell ref="C21:E21"/>
    <mergeCell ref="C22:E22"/>
    <mergeCell ref="B2:E2"/>
    <mergeCell ref="B3:E3"/>
    <mergeCell ref="B4:E4"/>
    <mergeCell ref="B5:E5"/>
    <mergeCell ref="C1:D1"/>
    <mergeCell ref="B6:E6"/>
    <mergeCell ref="C32:E32"/>
    <mergeCell ref="B50:E50"/>
    <mergeCell ref="C52:E52"/>
    <mergeCell ref="C7:E7"/>
    <mergeCell ref="C8:E8"/>
    <mergeCell ref="C9:E9"/>
    <mergeCell ref="C10:E10"/>
    <mergeCell ref="C12:E12"/>
    <mergeCell ref="C11:E11"/>
    <mergeCell ref="B16:E16"/>
    <mergeCell ref="C23:E23"/>
    <mergeCell ref="C24:E24"/>
    <mergeCell ref="C25:E25"/>
    <mergeCell ref="C26:E26"/>
    <mergeCell ref="C35:E35"/>
    <mergeCell ref="C54:E54"/>
    <mergeCell ref="C55:E55"/>
    <mergeCell ref="C56:E56"/>
    <mergeCell ref="C57:E57"/>
    <mergeCell ref="C58:E58"/>
  </mergeCells>
  <pageMargins left="0.75" right="0.75" top="1" bottom="1" header="0.5" footer="0.5"/>
  <pageSetup paperSize="9" scale="10" orientation="portrait" r:id="rId1"/>
  <headerFooter alignWithMargins="0">
    <oddHeader>&amp;F</oddHeader>
    <oddFooter>&amp;RPage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2"/>
  <sheetViews>
    <sheetView showGridLines="0" zoomScale="130" zoomScaleNormal="130" workbookViewId="0"/>
  </sheetViews>
  <sheetFormatPr defaultColWidth="8.85546875" defaultRowHeight="13.9"/>
  <cols>
    <col min="1" max="1" width="0.85546875" style="25" customWidth="1"/>
    <col min="2" max="2" width="12.7109375" style="25" customWidth="1"/>
    <col min="3" max="3" width="10.140625" style="25" bestFit="1" customWidth="1"/>
    <col min="4" max="4" width="10.42578125" style="25" customWidth="1"/>
    <col min="5" max="6" width="8.85546875" style="25"/>
    <col min="7" max="7" width="14.42578125" style="25" customWidth="1"/>
    <col min="8" max="8" width="14" style="25" customWidth="1"/>
    <col min="9" max="9" width="3.7109375" style="25" customWidth="1"/>
    <col min="10" max="13" width="8.85546875" style="25"/>
    <col min="14" max="14" width="9.140625" style="25" customWidth="1"/>
    <col min="15" max="16384" width="8.85546875" style="25"/>
  </cols>
  <sheetData>
    <row r="1" spans="1:12" ht="86.25" customHeight="1">
      <c r="A1" s="19"/>
      <c r="B1" s="24"/>
      <c r="C1" s="24"/>
      <c r="D1" s="84" t="s">
        <v>8</v>
      </c>
      <c r="E1" s="84"/>
      <c r="F1" s="84"/>
      <c r="G1" s="64"/>
      <c r="H1" s="64"/>
    </row>
    <row r="2" spans="1:12" s="26" customFormat="1" ht="17.100000000000001" customHeight="1">
      <c r="B2" s="79" t="s">
        <v>90</v>
      </c>
      <c r="C2" s="80"/>
      <c r="D2" s="80"/>
      <c r="E2" s="80"/>
      <c r="F2" s="80"/>
      <c r="G2" s="80"/>
      <c r="H2" s="81"/>
    </row>
    <row r="3" spans="1:12" s="26" customFormat="1" ht="17.100000000000001" customHeight="1">
      <c r="B3" s="82" t="s">
        <v>91</v>
      </c>
      <c r="C3" s="82"/>
      <c r="D3" s="85" t="s">
        <v>92</v>
      </c>
      <c r="E3" s="85"/>
      <c r="F3" s="85"/>
      <c r="G3" s="85"/>
      <c r="H3" s="85"/>
    </row>
    <row r="4" spans="1:12" s="26" customFormat="1" ht="17.100000000000001" customHeight="1">
      <c r="B4" s="83" t="s">
        <v>93</v>
      </c>
      <c r="C4" s="83"/>
      <c r="D4" s="85" t="s">
        <v>94</v>
      </c>
      <c r="E4" s="85"/>
      <c r="F4" s="85"/>
      <c r="G4" s="85"/>
      <c r="H4" s="85"/>
    </row>
    <row r="5" spans="1:12" s="26" customFormat="1" ht="17.100000000000001" customHeight="1">
      <c r="B5" s="83" t="s">
        <v>95</v>
      </c>
      <c r="C5" s="83"/>
      <c r="D5" s="85"/>
      <c r="E5" s="85"/>
      <c r="F5" s="85"/>
      <c r="G5" s="85"/>
      <c r="H5" s="85"/>
    </row>
    <row r="6" spans="1:12" s="26" customFormat="1" ht="17.100000000000001" customHeight="1">
      <c r="B6" s="83" t="s">
        <v>96</v>
      </c>
      <c r="C6" s="83"/>
      <c r="D6" s="85"/>
      <c r="E6" s="85"/>
      <c r="F6" s="85"/>
      <c r="G6" s="85"/>
      <c r="H6" s="85"/>
    </row>
    <row r="7" spans="1:12" s="26" customFormat="1" ht="12.95" customHeight="1">
      <c r="B7" s="29"/>
      <c r="C7" s="30"/>
      <c r="D7" s="29"/>
      <c r="E7" s="29"/>
      <c r="F7" s="29"/>
      <c r="G7" s="29"/>
      <c r="H7" s="29"/>
    </row>
    <row r="8" spans="1:12" s="26" customFormat="1" ht="12.95" customHeight="1">
      <c r="B8" s="29"/>
      <c r="C8" s="31"/>
      <c r="D8" s="31"/>
      <c r="E8" s="29"/>
      <c r="F8" s="29"/>
      <c r="G8" s="29"/>
      <c r="H8" s="29"/>
    </row>
    <row r="9" spans="1:12" s="26" customFormat="1" ht="27.95" customHeight="1">
      <c r="B9" s="92"/>
      <c r="C9" s="92"/>
      <c r="D9" s="92"/>
      <c r="E9" s="92"/>
      <c r="F9" s="92"/>
      <c r="G9" s="92"/>
      <c r="H9" s="92"/>
    </row>
    <row r="10" spans="1:12" s="26" customFormat="1" ht="17.100000000000001" customHeight="1">
      <c r="B10" s="32" t="s">
        <v>97</v>
      </c>
      <c r="C10" s="82" t="s">
        <v>98</v>
      </c>
      <c r="D10" s="82"/>
      <c r="E10" s="82"/>
      <c r="F10" s="82" t="s">
        <v>99</v>
      </c>
      <c r="G10" s="93"/>
      <c r="H10" s="32" t="s">
        <v>100</v>
      </c>
    </row>
    <row r="11" spans="1:12" s="26" customFormat="1" ht="17.100000000000001" customHeight="1">
      <c r="B11" s="33" t="s">
        <v>101</v>
      </c>
      <c r="C11" s="87" t="s">
        <v>102</v>
      </c>
      <c r="D11" s="88"/>
      <c r="E11" s="88"/>
      <c r="F11" s="88"/>
      <c r="G11" s="88"/>
      <c r="H11" s="34">
        <v>42374</v>
      </c>
      <c r="L11" s="26" t="s">
        <v>103</v>
      </c>
    </row>
    <row r="12" spans="1:12" s="26" customFormat="1" ht="17.100000000000001" customHeight="1">
      <c r="B12" s="33" t="s">
        <v>104</v>
      </c>
      <c r="C12" s="87"/>
      <c r="D12" s="88"/>
      <c r="E12" s="88"/>
      <c r="F12" s="88"/>
      <c r="G12" s="88"/>
      <c r="H12" s="34"/>
    </row>
    <row r="13" spans="1:12" s="26" customFormat="1" ht="17.100000000000001" customHeight="1">
      <c r="B13" s="33" t="s">
        <v>105</v>
      </c>
      <c r="C13" s="87"/>
      <c r="D13" s="88"/>
      <c r="E13" s="88"/>
      <c r="F13" s="88"/>
      <c r="G13" s="88"/>
      <c r="H13" s="34"/>
    </row>
    <row r="14" spans="1:12" s="26" customFormat="1" ht="12.95" customHeight="1">
      <c r="B14" s="29"/>
      <c r="C14" s="31"/>
      <c r="D14" s="31"/>
      <c r="E14" s="29"/>
      <c r="F14" s="29"/>
      <c r="G14" s="29"/>
      <c r="H14" s="29"/>
    </row>
    <row r="15" spans="1:12" s="26" customFormat="1" ht="12.95" customHeight="1">
      <c r="B15" s="29"/>
      <c r="C15" s="31"/>
      <c r="D15" s="31"/>
      <c r="E15" s="29"/>
      <c r="F15" s="29"/>
      <c r="G15" s="29"/>
      <c r="H15" s="29"/>
    </row>
    <row r="16" spans="1:12" ht="17.100000000000001" customHeight="1">
      <c r="B16" s="89" t="s">
        <v>106</v>
      </c>
      <c r="C16" s="89"/>
      <c r="D16" s="89"/>
      <c r="E16" s="89"/>
      <c r="F16" s="89"/>
      <c r="G16" s="89"/>
      <c r="H16" s="89"/>
    </row>
    <row r="17" spans="2:8" ht="104.25" customHeight="1">
      <c r="B17" s="86" t="s">
        <v>107</v>
      </c>
      <c r="C17" s="90"/>
      <c r="D17" s="90"/>
      <c r="E17" s="90"/>
      <c r="F17" s="90"/>
      <c r="G17" s="90"/>
      <c r="H17" s="90"/>
    </row>
    <row r="18" spans="2:8" ht="12.95" customHeight="1">
      <c r="B18" s="29"/>
      <c r="C18" s="29"/>
      <c r="D18" s="29"/>
      <c r="E18" s="29"/>
      <c r="F18" s="29"/>
      <c r="G18" s="29"/>
      <c r="H18" s="29"/>
    </row>
    <row r="19" spans="2:8" ht="12.95" customHeight="1">
      <c r="B19" s="29"/>
      <c r="C19" s="29"/>
      <c r="D19" s="29"/>
      <c r="E19" s="29"/>
      <c r="F19" s="29"/>
      <c r="G19" s="29"/>
      <c r="H19" s="29"/>
    </row>
    <row r="20" spans="2:8" ht="17.100000000000001" customHeight="1">
      <c r="B20" s="35" t="s">
        <v>108</v>
      </c>
      <c r="C20" s="35" t="s">
        <v>109</v>
      </c>
      <c r="D20" s="35" t="s">
        <v>110</v>
      </c>
      <c r="E20" s="35"/>
      <c r="F20" s="35"/>
      <c r="G20" s="35" t="s">
        <v>111</v>
      </c>
      <c r="H20" s="35"/>
    </row>
    <row r="21" spans="2:8" ht="17.100000000000001" customHeight="1">
      <c r="B21" s="27" t="s">
        <v>112</v>
      </c>
      <c r="C21" s="36">
        <v>42374</v>
      </c>
      <c r="D21" s="91" t="s">
        <v>113</v>
      </c>
      <c r="E21" s="91"/>
      <c r="F21" s="91"/>
      <c r="G21" s="37" t="s">
        <v>102</v>
      </c>
      <c r="H21" s="37"/>
    </row>
    <row r="22" spans="2:8" ht="17.100000000000001" customHeight="1">
      <c r="B22" s="28" t="s">
        <v>112</v>
      </c>
      <c r="C22" s="34"/>
      <c r="D22" s="86"/>
      <c r="E22" s="86"/>
      <c r="F22" s="86"/>
      <c r="G22" s="37"/>
      <c r="H22" s="38"/>
    </row>
    <row r="23" spans="2:8" ht="17.100000000000001" customHeight="1">
      <c r="B23" s="28"/>
      <c r="C23" s="34"/>
      <c r="D23" s="86"/>
      <c r="E23" s="86"/>
      <c r="F23" s="86"/>
      <c r="G23" s="33"/>
      <c r="H23" s="38"/>
    </row>
    <row r="24" spans="2:8" ht="17.100000000000001" customHeight="1">
      <c r="B24" s="28"/>
      <c r="C24" s="34"/>
      <c r="D24" s="86"/>
      <c r="E24" s="86"/>
      <c r="F24" s="86"/>
      <c r="G24" s="33"/>
      <c r="H24" s="38"/>
    </row>
    <row r="25" spans="2:8" ht="17.100000000000001" customHeight="1">
      <c r="B25" s="28"/>
      <c r="C25" s="34"/>
      <c r="D25" s="86"/>
      <c r="E25" s="86"/>
      <c r="F25" s="86"/>
      <c r="G25" s="33"/>
      <c r="H25" s="38"/>
    </row>
    <row r="26" spans="2:8" ht="17.100000000000001" customHeight="1">
      <c r="B26" s="28"/>
      <c r="C26" s="34"/>
      <c r="D26" s="86"/>
      <c r="E26" s="86"/>
      <c r="F26" s="86"/>
      <c r="G26" s="33"/>
      <c r="H26" s="38"/>
    </row>
    <row r="29" spans="2:8" s="19" customFormat="1" ht="14.1" customHeight="1">
      <c r="B29" s="95" t="s">
        <v>114</v>
      </c>
      <c r="C29" s="95"/>
      <c r="D29" s="95"/>
      <c r="E29" s="95"/>
      <c r="F29" s="95"/>
      <c r="G29" s="95"/>
      <c r="H29" s="95"/>
    </row>
    <row r="30" spans="2:8" ht="28.5" customHeight="1">
      <c r="B30" s="94" t="s">
        <v>115</v>
      </c>
      <c r="C30" s="94"/>
      <c r="D30" s="94"/>
      <c r="E30" s="94"/>
      <c r="F30" s="94"/>
      <c r="G30" s="94"/>
      <c r="H30" s="94"/>
    </row>
    <row r="31" spans="2:8" ht="42" customHeight="1">
      <c r="B31" s="94" t="s">
        <v>116</v>
      </c>
      <c r="C31" s="94"/>
      <c r="D31" s="94"/>
      <c r="E31" s="94"/>
      <c r="F31" s="94"/>
      <c r="G31" s="94"/>
      <c r="H31" s="94"/>
    </row>
    <row r="32" spans="2:8">
      <c r="B32" s="94"/>
      <c r="C32" s="94"/>
      <c r="D32" s="94"/>
      <c r="E32" s="94"/>
      <c r="F32" s="94"/>
      <c r="G32" s="94"/>
      <c r="H32" s="94"/>
    </row>
  </sheetData>
  <mergeCells count="31">
    <mergeCell ref="B30:H30"/>
    <mergeCell ref="B31:H31"/>
    <mergeCell ref="B32:H32"/>
    <mergeCell ref="D25:F25"/>
    <mergeCell ref="D26:F26"/>
    <mergeCell ref="B29:H29"/>
    <mergeCell ref="D6:H6"/>
    <mergeCell ref="D21:F21"/>
    <mergeCell ref="B9:H9"/>
    <mergeCell ref="C10:E10"/>
    <mergeCell ref="F10:G10"/>
    <mergeCell ref="C11:E11"/>
    <mergeCell ref="F11:G11"/>
    <mergeCell ref="C12:E12"/>
    <mergeCell ref="F12:G12"/>
    <mergeCell ref="B6:C6"/>
    <mergeCell ref="D22:F22"/>
    <mergeCell ref="D23:F23"/>
    <mergeCell ref="D24:F24"/>
    <mergeCell ref="C13:E13"/>
    <mergeCell ref="F13:G13"/>
    <mergeCell ref="B16:H16"/>
    <mergeCell ref="B17:H17"/>
    <mergeCell ref="B2:H2"/>
    <mergeCell ref="B3:C3"/>
    <mergeCell ref="B4:C4"/>
    <mergeCell ref="B5:C5"/>
    <mergeCell ref="D1:F1"/>
    <mergeCell ref="D3:H3"/>
    <mergeCell ref="D4:H4"/>
    <mergeCell ref="D5:H5"/>
  </mergeCells>
  <pageMargins left="0.7" right="0.7" top="0.75" bottom="0.75" header="0.3" footer="0.3"/>
  <pageSetup paperSize="9" orientation="portrait" r:id="rId1"/>
  <headerFooter>
    <oddHeader>&amp;L&amp;"Franklin Gothic Medium Cond,Regular"&amp;9&amp;F&amp;R&amp;"Franklin Gothic Medium Cond,Regular"&amp;9Critical Software, S.A.</oddHeader>
    <oddFooter>&amp;L&amp;"Franklin Gothic Medium Cond,Regular"&amp;9Template: CSW-2011-TPL-00989 version 01&amp;R&amp;"Franklin Gothic Medium Cond,Regular"&amp;9&amp;A. 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A20"/>
  <sheetViews>
    <sheetView showGridLines="0" tabSelected="1" topLeftCell="A12" zoomScale="70" zoomScaleNormal="70" workbookViewId="0">
      <selection activeCell="L12" sqref="L12"/>
    </sheetView>
  </sheetViews>
  <sheetFormatPr defaultRowHeight="14.45"/>
  <cols>
    <col min="1" max="1" width="18.85546875" customWidth="1"/>
    <col min="2" max="7" width="38" customWidth="1"/>
    <col min="8" max="8" width="18.5703125" customWidth="1"/>
    <col min="9" max="9" width="38" customWidth="1"/>
    <col min="10" max="10" width="16" customWidth="1"/>
    <col min="11" max="11" width="15.7109375" customWidth="1"/>
    <col min="12" max="12" width="16" customWidth="1"/>
    <col min="13" max="13" width="12.42578125" customWidth="1"/>
    <col min="14" max="15" width="38" customWidth="1"/>
    <col min="17" max="17" width="25.85546875" customWidth="1"/>
    <col min="18" max="18" width="18.5703125" customWidth="1"/>
    <col min="19" max="19" width="20.42578125" customWidth="1"/>
    <col min="20" max="20" width="18.42578125" customWidth="1"/>
    <col min="21" max="21" width="16.42578125" customWidth="1"/>
    <col min="22" max="22" width="14.5703125" customWidth="1"/>
    <col min="23" max="23" width="23.7109375" customWidth="1"/>
    <col min="24" max="24" width="24.5703125" customWidth="1"/>
    <col min="25" max="25" width="14.7109375" customWidth="1"/>
    <col min="26" max="26" width="14.42578125" bestFit="1" customWidth="1"/>
    <col min="27" max="27" width="25.85546875" customWidth="1"/>
    <col min="28" max="28" width="18.7109375" bestFit="1" customWidth="1"/>
  </cols>
  <sheetData>
    <row r="1" spans="1:27" ht="33.6">
      <c r="D1" s="51" t="s">
        <v>117</v>
      </c>
      <c r="E1" s="96" t="str">
        <f>Cover!D3</f>
        <v>Certification of Critical Systems</v>
      </c>
      <c r="F1" s="96"/>
      <c r="G1" s="96"/>
      <c r="H1" s="96"/>
      <c r="I1" s="96"/>
      <c r="J1" s="96"/>
      <c r="K1" s="96"/>
      <c r="L1" s="96"/>
      <c r="M1" s="96"/>
      <c r="N1" s="96"/>
      <c r="Y1" s="52" t="s">
        <v>118</v>
      </c>
      <c r="Z1" s="97" t="s">
        <v>119</v>
      </c>
      <c r="AA1" s="98"/>
    </row>
    <row r="2" spans="1:27" ht="33.6">
      <c r="D2" s="50"/>
      <c r="E2" s="50"/>
      <c r="F2" s="1"/>
      <c r="G2" s="1"/>
      <c r="H2" s="1"/>
      <c r="I2" s="1"/>
      <c r="J2" s="1"/>
      <c r="K2" s="1"/>
      <c r="L2" s="1"/>
      <c r="M2" s="1"/>
      <c r="N2" s="1"/>
      <c r="Y2" s="52" t="s">
        <v>120</v>
      </c>
      <c r="Z2" s="97" t="s">
        <v>121</v>
      </c>
      <c r="AA2" s="97"/>
    </row>
    <row r="3" spans="1:27" ht="33.6">
      <c r="D3" s="96" t="s">
        <v>8</v>
      </c>
      <c r="E3" s="96"/>
      <c r="F3" s="96"/>
      <c r="G3" s="96"/>
      <c r="H3" s="96"/>
      <c r="I3" s="96"/>
      <c r="J3" s="96"/>
      <c r="K3" s="96"/>
      <c r="L3" s="96"/>
      <c r="M3" s="96"/>
      <c r="N3" s="96"/>
      <c r="Y3" s="52"/>
      <c r="Z3" s="53"/>
    </row>
    <row r="4" spans="1:27" ht="15.6">
      <c r="Y4" s="52"/>
      <c r="Z4" s="1"/>
    </row>
    <row r="5" spans="1:27" ht="15" thickBot="1">
      <c r="Z5" s="1"/>
    </row>
    <row r="6" spans="1:27" ht="45.75" customHeight="1" thickBot="1">
      <c r="A6" s="4"/>
      <c r="B6" s="4"/>
      <c r="C6" s="4"/>
      <c r="D6" s="4"/>
      <c r="E6" s="4"/>
      <c r="F6" s="4"/>
      <c r="G6" s="4"/>
      <c r="H6" s="100" t="s">
        <v>122</v>
      </c>
      <c r="I6" s="100"/>
      <c r="J6" s="100"/>
      <c r="K6" s="100"/>
      <c r="L6" s="100"/>
      <c r="M6" s="4"/>
      <c r="N6" s="4"/>
      <c r="O6" s="4"/>
      <c r="P6" s="99" t="s">
        <v>46</v>
      </c>
      <c r="Q6" s="100"/>
      <c r="R6" s="101"/>
      <c r="S6" s="4"/>
      <c r="T6" s="99" t="s">
        <v>56</v>
      </c>
      <c r="U6" s="100"/>
      <c r="V6" s="101"/>
      <c r="W6" s="99" t="s">
        <v>123</v>
      </c>
      <c r="X6" s="100"/>
      <c r="Y6" s="100"/>
      <c r="Z6" s="101"/>
      <c r="AA6" s="4"/>
    </row>
    <row r="7" spans="1:27" ht="29.45" thickBot="1">
      <c r="A7" s="3" t="s">
        <v>124</v>
      </c>
      <c r="B7" s="3" t="s">
        <v>20</v>
      </c>
      <c r="C7" s="3" t="s">
        <v>125</v>
      </c>
      <c r="D7" s="3" t="s">
        <v>126</v>
      </c>
      <c r="E7" s="3" t="s">
        <v>127</v>
      </c>
      <c r="F7" s="3" t="s">
        <v>28</v>
      </c>
      <c r="G7" s="4" t="s">
        <v>30</v>
      </c>
      <c r="H7" s="3" t="s">
        <v>128</v>
      </c>
      <c r="I7" s="3" t="s">
        <v>129</v>
      </c>
      <c r="J7" s="3" t="s">
        <v>34</v>
      </c>
      <c r="K7" s="3" t="s">
        <v>130</v>
      </c>
      <c r="L7" s="3" t="s">
        <v>131</v>
      </c>
      <c r="M7" s="3" t="s">
        <v>40</v>
      </c>
      <c r="N7" s="3" t="s">
        <v>132</v>
      </c>
      <c r="O7" s="4" t="s">
        <v>133</v>
      </c>
      <c r="P7" s="4" t="s">
        <v>48</v>
      </c>
      <c r="Q7" s="4" t="s">
        <v>50</v>
      </c>
      <c r="R7" s="4" t="s">
        <v>86</v>
      </c>
      <c r="S7" s="4" t="s">
        <v>54</v>
      </c>
      <c r="T7" s="3" t="s">
        <v>57</v>
      </c>
      <c r="U7" s="3" t="s">
        <v>59</v>
      </c>
      <c r="V7" s="3" t="s">
        <v>61</v>
      </c>
      <c r="W7" s="4" t="s">
        <v>134</v>
      </c>
      <c r="X7" s="4" t="s">
        <v>135</v>
      </c>
      <c r="Y7" s="4" t="s">
        <v>136</v>
      </c>
      <c r="Z7" s="3" t="s">
        <v>137</v>
      </c>
      <c r="AA7" s="3" t="s">
        <v>138</v>
      </c>
    </row>
    <row r="8" spans="1:27" ht="187.15">
      <c r="A8" s="54" t="s">
        <v>139</v>
      </c>
      <c r="B8" s="54" t="s">
        <v>140</v>
      </c>
      <c r="C8" s="54" t="s">
        <v>141</v>
      </c>
      <c r="D8" s="54" t="s">
        <v>142</v>
      </c>
      <c r="E8" s="54" t="s">
        <v>143</v>
      </c>
      <c r="F8" s="54"/>
      <c r="G8" s="54" t="s">
        <v>144</v>
      </c>
      <c r="H8" s="54" t="s">
        <v>145</v>
      </c>
      <c r="I8" s="54"/>
      <c r="J8" s="54" t="s">
        <v>146</v>
      </c>
      <c r="K8" s="54" t="s">
        <v>147</v>
      </c>
      <c r="L8" s="54" t="str">
        <f>IFERROR(INDEX(RiskRanking,MATCH(HazardRecord[[#This Row],[Likelihood of happening]],Likelihood,0)+2,MATCH(HazardRecord[[#This Row],[Severity level]],Consequence,0)+2),"")</f>
        <v>Undesirable</v>
      </c>
      <c r="M8" s="54" t="s">
        <v>148</v>
      </c>
      <c r="N8" s="54"/>
      <c r="O8" s="54"/>
      <c r="P8" s="54">
        <v>1</v>
      </c>
      <c r="Q8" s="54" t="str">
        <f>IFERROR(VLOOKUP(HazardRecord[[#This Row],[SR ID]],SRAC[],2,FALSE),"")</f>
        <v>asd</v>
      </c>
      <c r="R8" s="54" t="str">
        <f>IFERROR(VLOOKUP(HazardRecord[[#This Row],[SR ID]],SRAC[],6,FALSE),"")</f>
        <v>Pending</v>
      </c>
      <c r="S8" s="54"/>
      <c r="T8" s="54" t="s">
        <v>149</v>
      </c>
      <c r="U8" s="54" t="s">
        <v>150</v>
      </c>
      <c r="V8" s="54" t="str">
        <f>IFERROR(INDEX(RiskRanking,MATCH(HazardRecord[[#This Row],[Final likelihood of happening]],Likelihood,0)+2,MATCH(HazardRecord[[#This Row],[Final severity level]],Consequence,0)+2),"")</f>
        <v>Undesirable</v>
      </c>
      <c r="W8" s="54"/>
      <c r="X8" s="54"/>
      <c r="Y8" s="55">
        <v>42370</v>
      </c>
      <c r="Z8" s="54" t="s">
        <v>151</v>
      </c>
      <c r="AA8" s="54"/>
    </row>
    <row r="9" spans="1:27" ht="185.25" customHeight="1">
      <c r="A9" s="54" t="s">
        <v>152</v>
      </c>
      <c r="B9" s="54" t="s">
        <v>153</v>
      </c>
      <c r="C9" s="54" t="s">
        <v>154</v>
      </c>
      <c r="D9" s="54" t="s">
        <v>155</v>
      </c>
      <c r="E9" s="54" t="s">
        <v>156</v>
      </c>
      <c r="F9" s="54"/>
      <c r="G9" s="54" t="s">
        <v>157</v>
      </c>
      <c r="H9" s="54" t="s">
        <v>145</v>
      </c>
      <c r="I9" s="54"/>
      <c r="J9" s="54" t="s">
        <v>158</v>
      </c>
      <c r="K9" s="54" t="s">
        <v>147</v>
      </c>
      <c r="L9" s="54" t="str">
        <f>IFERROR(INDEX(RiskRanking,MATCH(HazardRecord[[#This Row],[Likelihood of happening]],Likelihood,0)+2,MATCH(HazardRecord[[#This Row],[Severity level]],Consequence,0)+2),"")</f>
        <v>Tolerable</v>
      </c>
      <c r="M9" s="54" t="s">
        <v>148</v>
      </c>
      <c r="N9" s="54"/>
      <c r="O9" s="54"/>
      <c r="P9" s="54">
        <v>2</v>
      </c>
      <c r="Q9" s="54" t="str">
        <f>IFERROR(VLOOKUP(HazardRecord[[#This Row],[SR ID]],SRAC[],2,FALSE),"")</f>
        <v>ccccc</v>
      </c>
      <c r="R9" s="54" t="str">
        <f>IFERROR(VLOOKUP(HazardRecord[[#This Row],[SR ID]],SRAC[],6,FALSE),"")</f>
        <v>Demonstrated</v>
      </c>
      <c r="S9" s="54"/>
      <c r="T9" s="54"/>
      <c r="U9" s="54"/>
      <c r="V9" s="54" t="str">
        <f>IFERROR(INDEX(RiskRanking,MATCH(HazardRecord[[#This Row],[Final likelihood of happening]],Likelihood,0)+2,MATCH(HazardRecord[[#This Row],[Final severity level]],Consequence,0)+2),"")</f>
        <v/>
      </c>
      <c r="W9" s="54"/>
      <c r="X9" s="54"/>
      <c r="Y9" s="55"/>
      <c r="Z9" s="54"/>
      <c r="AA9" s="54"/>
    </row>
    <row r="10" spans="1:27" ht="60.75">
      <c r="A10" s="54" t="s">
        <v>159</v>
      </c>
      <c r="B10" s="1" t="s">
        <v>160</v>
      </c>
      <c r="C10" s="54" t="s">
        <v>161</v>
      </c>
      <c r="D10" s="66" t="s">
        <v>162</v>
      </c>
      <c r="E10" s="66" t="s">
        <v>163</v>
      </c>
      <c r="F10" s="54"/>
      <c r="G10" s="65" t="s">
        <v>164</v>
      </c>
      <c r="H10" s="54"/>
      <c r="I10" s="54"/>
      <c r="J10" s="54" t="s">
        <v>158</v>
      </c>
      <c r="K10" s="54" t="s">
        <v>147</v>
      </c>
      <c r="L10" s="54" t="str">
        <f>IFERROR(INDEX(RiskRanking,MATCH(HazardRecord[[#This Row],[Likelihood of happening]],Likelihood,0)+2,MATCH(HazardRecord[[#This Row],[Severity level]],Consequence,0)+2),"")</f>
        <v>Tolerable</v>
      </c>
      <c r="M10" s="54" t="s">
        <v>148</v>
      </c>
      <c r="N10" s="54"/>
      <c r="O10" s="54"/>
      <c r="P10" s="54"/>
      <c r="Q10" s="54" t="str">
        <f>IFERROR(VLOOKUP(HazardRecord[[#This Row],[SR ID]],SRAC[],2,FALSE),"")</f>
        <v/>
      </c>
      <c r="R10" s="54" t="str">
        <f>IFERROR(VLOOKUP(HazardRecord[[#This Row],[SR ID]],SRAC[],6,FALSE),"")</f>
        <v/>
      </c>
      <c r="S10" s="54"/>
      <c r="T10" s="54"/>
      <c r="U10" s="54"/>
      <c r="V10" s="54" t="str">
        <f>IFERROR(INDEX(RiskRanking,MATCH(HazardRecord[[#This Row],[Final likelihood of happening]],Likelihood,0)+2,MATCH(HazardRecord[[#This Row],[Final severity level]],Consequence,0)+2),"")</f>
        <v/>
      </c>
      <c r="W10" s="54"/>
      <c r="X10" s="54"/>
      <c r="Y10" s="55"/>
      <c r="Z10" s="54"/>
      <c r="AA10" s="54"/>
    </row>
    <row r="11" spans="1:27" ht="151.5" customHeight="1">
      <c r="A11" s="54" t="s">
        <v>165</v>
      </c>
      <c r="B11" s="54" t="s">
        <v>166</v>
      </c>
      <c r="C11" s="54" t="s">
        <v>167</v>
      </c>
      <c r="D11" s="54" t="s">
        <v>168</v>
      </c>
      <c r="E11" s="54" t="s">
        <v>169</v>
      </c>
      <c r="F11" s="54"/>
      <c r="G11" s="54" t="s">
        <v>170</v>
      </c>
      <c r="H11" s="54" t="s">
        <v>145</v>
      </c>
      <c r="I11" s="54"/>
      <c r="J11" s="54" t="s">
        <v>158</v>
      </c>
      <c r="K11" s="54" t="s">
        <v>147</v>
      </c>
      <c r="L11" s="54" t="str">
        <f>IFERROR(INDEX(RiskRanking,MATCH(HazardRecord[[#This Row],[Likelihood of happening]],Likelihood,0)+2,MATCH(HazardRecord[[#This Row],[Severity level]],Consequence,0)+2),"")</f>
        <v>Tolerable</v>
      </c>
      <c r="M11" s="54" t="s">
        <v>171</v>
      </c>
      <c r="N11" s="54"/>
      <c r="O11" s="54"/>
      <c r="P11" s="54"/>
      <c r="Q11" s="54" t="str">
        <f>IFERROR(VLOOKUP(HazardRecord[[#This Row],[SR ID]],SRAC[],2,FALSE),"")</f>
        <v/>
      </c>
      <c r="R11" s="54" t="str">
        <f>IFERROR(VLOOKUP(HazardRecord[[#This Row],[SR ID]],SRAC[],6,FALSE),"")</f>
        <v/>
      </c>
      <c r="S11" s="54"/>
      <c r="T11" s="54"/>
      <c r="U11" s="54"/>
      <c r="V11" s="54" t="str">
        <f>IFERROR(INDEX(RiskRanking,MATCH(HazardRecord[[#This Row],[Final likelihood of happening]],Likelihood,0)+2,MATCH(HazardRecord[[#This Row],[Final severity level]],Consequence,0)+2),"")</f>
        <v/>
      </c>
      <c r="W11" s="54"/>
      <c r="X11" s="54"/>
      <c r="Y11" s="55"/>
      <c r="Z11" s="54"/>
      <c r="AA11" s="54"/>
    </row>
    <row r="12" spans="1:27" ht="318.75" customHeight="1">
      <c r="A12" s="54" t="s">
        <v>172</v>
      </c>
      <c r="B12" s="54" t="s">
        <v>173</v>
      </c>
      <c r="C12" s="54" t="s">
        <v>174</v>
      </c>
      <c r="D12" s="54" t="s">
        <v>175</v>
      </c>
      <c r="E12" s="54" t="s">
        <v>176</v>
      </c>
      <c r="F12" s="54"/>
      <c r="G12" s="54" t="s">
        <v>177</v>
      </c>
      <c r="H12" s="54" t="s">
        <v>145</v>
      </c>
      <c r="I12" s="54"/>
      <c r="J12" s="54" t="s">
        <v>146</v>
      </c>
      <c r="K12" s="54" t="s">
        <v>178</v>
      </c>
      <c r="L12" s="54" t="str">
        <f>IFERROR(INDEX(RiskRanking,MATCH(HazardRecord[[#This Row],[Likelihood of happening]],Likelihood,0)+2,MATCH(HazardRecord[[#This Row],[Severity level]],Consequence,0)+2),"")</f>
        <v>Tolerable</v>
      </c>
      <c r="M12" s="54" t="s">
        <v>148</v>
      </c>
      <c r="N12" s="54"/>
      <c r="O12" s="54"/>
      <c r="P12" s="54"/>
      <c r="Q12" s="54" t="str">
        <f>IFERROR(VLOOKUP(HazardRecord[[#This Row],[SR ID]],SRAC[],2,FALSE),"")</f>
        <v/>
      </c>
      <c r="R12" s="54" t="str">
        <f>IFERROR(VLOOKUP(HazardRecord[[#This Row],[SR ID]],SRAC[],6,FALSE),"")</f>
        <v/>
      </c>
      <c r="S12" s="54"/>
      <c r="T12" s="54"/>
      <c r="U12" s="54"/>
      <c r="V12" s="54" t="str">
        <f>IFERROR(INDEX(RiskRanking,MATCH(HazardRecord[[#This Row],[Final likelihood of happening]],Likelihood,0)+2,MATCH(HazardRecord[[#This Row],[Final severity level]],Consequence,0)+2),"")</f>
        <v/>
      </c>
      <c r="W12" s="54"/>
      <c r="X12" s="54"/>
      <c r="Y12" s="55"/>
      <c r="Z12" s="54"/>
      <c r="AA12" s="54"/>
    </row>
    <row r="13" spans="1:27" ht="106.5">
      <c r="A13" s="54" t="s">
        <v>179</v>
      </c>
      <c r="B13" s="54" t="s">
        <v>180</v>
      </c>
      <c r="C13" s="54" t="s">
        <v>181</v>
      </c>
      <c r="D13" s="54" t="s">
        <v>182</v>
      </c>
      <c r="E13" s="54" t="s">
        <v>183</v>
      </c>
      <c r="F13" s="54"/>
      <c r="G13" s="54" t="s">
        <v>184</v>
      </c>
      <c r="H13" s="54" t="s">
        <v>145</v>
      </c>
      <c r="I13" s="54"/>
      <c r="J13" s="54" t="s">
        <v>146</v>
      </c>
      <c r="K13" s="54" t="s">
        <v>147</v>
      </c>
      <c r="L13" s="54" t="str">
        <f>IFERROR(INDEX(RiskRanking,MATCH(HazardRecord[[#This Row],[Likelihood of happening]],Likelihood,0)+2,MATCH(HazardRecord[[#This Row],[Severity level]],Consequence,0)+2),"")</f>
        <v>Undesirable</v>
      </c>
      <c r="M13" s="54" t="s">
        <v>171</v>
      </c>
      <c r="N13" s="54"/>
      <c r="O13" s="54"/>
      <c r="P13" s="54"/>
      <c r="Q13" s="54" t="str">
        <f>IFERROR(VLOOKUP(HazardRecord[[#This Row],[SR ID]],SRAC[],2,FALSE),"")</f>
        <v/>
      </c>
      <c r="R13" s="54" t="str">
        <f>IFERROR(VLOOKUP(HazardRecord[[#This Row],[SR ID]],SRAC[],6,FALSE),"")</f>
        <v/>
      </c>
      <c r="S13" s="54"/>
      <c r="T13" s="54"/>
      <c r="U13" s="54"/>
      <c r="V13" s="54" t="str">
        <f>IFERROR(INDEX(RiskRanking,MATCH(HazardRecord[[#This Row],[Final likelihood of happening]],Likelihood,0)+2,MATCH(HazardRecord[[#This Row],[Final severity level]],Consequence,0)+2),"")</f>
        <v/>
      </c>
      <c r="W13" s="54"/>
      <c r="X13" s="54"/>
      <c r="Y13" s="55"/>
      <c r="Z13" s="54"/>
      <c r="AA13" s="54"/>
    </row>
    <row r="14" spans="1:27" ht="121.5">
      <c r="A14" s="54" t="s">
        <v>185</v>
      </c>
      <c r="B14" s="54" t="s">
        <v>186</v>
      </c>
      <c r="C14" s="54" t="s">
        <v>187</v>
      </c>
      <c r="D14" s="54" t="s">
        <v>188</v>
      </c>
      <c r="E14" s="54" t="s">
        <v>189</v>
      </c>
      <c r="F14" s="54"/>
      <c r="G14" s="54" t="s">
        <v>190</v>
      </c>
      <c r="H14" s="54" t="s">
        <v>145</v>
      </c>
      <c r="I14" s="54"/>
      <c r="J14" s="54" t="s">
        <v>146</v>
      </c>
      <c r="K14" s="54" t="s">
        <v>147</v>
      </c>
      <c r="L14" s="54" t="str">
        <f>IFERROR(INDEX(RiskRanking,MATCH(HazardRecord[[#This Row],[Likelihood of happening]],Likelihood,0)+2,MATCH(HazardRecord[[#This Row],[Severity level]],Consequence,0)+2),"")</f>
        <v>Undesirable</v>
      </c>
      <c r="M14" s="54" t="s">
        <v>171</v>
      </c>
      <c r="N14" s="54"/>
      <c r="O14" s="54"/>
      <c r="P14" s="54"/>
      <c r="Q14" s="54" t="str">
        <f>IFERROR(VLOOKUP(HazardRecord[[#This Row],[SR ID]],SRAC[],2,FALSE),"")</f>
        <v/>
      </c>
      <c r="R14" s="54" t="str">
        <f>IFERROR(VLOOKUP(HazardRecord[[#This Row],[SR ID]],SRAC[],6,FALSE),"")</f>
        <v/>
      </c>
      <c r="S14" s="54"/>
      <c r="T14" s="54"/>
      <c r="U14" s="54"/>
      <c r="V14" s="54" t="str">
        <f>IFERROR(INDEX(RiskRanking,MATCH(HazardRecord[[#This Row],[Final likelihood of happening]],Likelihood,0)+2,MATCH(HazardRecord[[#This Row],[Final severity level]],Consequence,0)+2),"")</f>
        <v/>
      </c>
      <c r="W14" s="54"/>
      <c r="X14" s="54"/>
      <c r="Y14" s="55"/>
      <c r="Z14" s="54"/>
      <c r="AA14" s="54"/>
    </row>
    <row r="15" spans="1:27" ht="91.5">
      <c r="A15" s="54" t="s">
        <v>191</v>
      </c>
      <c r="B15" s="54" t="s">
        <v>192</v>
      </c>
      <c r="C15" s="54" t="s">
        <v>193</v>
      </c>
      <c r="D15" s="54" t="s">
        <v>194</v>
      </c>
      <c r="E15" s="54" t="s">
        <v>195</v>
      </c>
      <c r="F15" s="54"/>
      <c r="G15" s="54" t="s">
        <v>196</v>
      </c>
      <c r="H15" s="54" t="s">
        <v>197</v>
      </c>
      <c r="I15" s="54"/>
      <c r="J15" s="54" t="s">
        <v>146</v>
      </c>
      <c r="K15" s="54" t="s">
        <v>150</v>
      </c>
      <c r="L15" s="54" t="str">
        <f>IFERROR(INDEX(RiskRanking,MATCH(HazardRecord[[#This Row],[Likelihood of happening]],Likelihood,0)+2,MATCH(HazardRecord[[#This Row],[Severity level]],Consequence,0)+2),"")</f>
        <v>Tolerable</v>
      </c>
      <c r="M15" s="54" t="s">
        <v>148</v>
      </c>
      <c r="N15" s="54"/>
      <c r="O15" s="54"/>
      <c r="P15" s="54"/>
      <c r="Q15" s="54" t="str">
        <f>IFERROR(VLOOKUP(HazardRecord[[#This Row],[SR ID]],SRAC[],2,FALSE),"")</f>
        <v/>
      </c>
      <c r="R15" s="54" t="str">
        <f>IFERROR(VLOOKUP(HazardRecord[[#This Row],[SR ID]],SRAC[],6,FALSE),"")</f>
        <v/>
      </c>
      <c r="S15" s="54"/>
      <c r="T15" s="54"/>
      <c r="U15" s="54"/>
      <c r="V15" s="54" t="str">
        <f>IFERROR(INDEX(RiskRanking,MATCH(HazardRecord[[#This Row],[Final likelihood of happening]],Likelihood,0)+2,MATCH(HazardRecord[[#This Row],[Final severity level]],Consequence,0)+2),"")</f>
        <v/>
      </c>
      <c r="W15" s="54"/>
      <c r="X15" s="54"/>
      <c r="Y15" s="55"/>
      <c r="Z15" s="54"/>
      <c r="AA15" s="54"/>
    </row>
    <row r="16" spans="1:27">
      <c r="A16" s="54"/>
      <c r="B16" s="54"/>
      <c r="C16" s="54"/>
      <c r="D16" s="54"/>
      <c r="E16" s="54"/>
      <c r="F16" s="54"/>
      <c r="G16" s="54"/>
      <c r="H16" s="54"/>
      <c r="I16" s="54"/>
      <c r="J16" s="54"/>
      <c r="K16" s="54"/>
      <c r="L16" s="54" t="str">
        <f>IFERROR(INDEX(RiskRanking,MATCH(HazardRecord[[#This Row],[Likelihood of happening]],Likelihood,0)+2,MATCH(HazardRecord[[#This Row],[Severity level]],Consequence,0)+2),"")</f>
        <v/>
      </c>
      <c r="M16" s="54"/>
      <c r="N16" s="54"/>
      <c r="O16" s="54"/>
      <c r="P16" s="54"/>
      <c r="Q16" s="54" t="str">
        <f>IFERROR(VLOOKUP(HazardRecord[[#This Row],[SR ID]],SRAC[],2,FALSE),"")</f>
        <v/>
      </c>
      <c r="R16" s="54" t="str">
        <f>IFERROR(VLOOKUP(HazardRecord[[#This Row],[SR ID]],SRAC[],6,FALSE),"")</f>
        <v/>
      </c>
      <c r="S16" s="54"/>
      <c r="T16" s="54"/>
      <c r="U16" s="54"/>
      <c r="V16" s="54" t="str">
        <f>IFERROR(INDEX(RiskRanking,MATCH(HazardRecord[[#This Row],[Final likelihood of happening]],Likelihood,0)+2,MATCH(HazardRecord[[#This Row],[Final severity level]],Consequence,0)+2),"")</f>
        <v/>
      </c>
      <c r="W16" s="54"/>
      <c r="X16" s="54"/>
      <c r="Y16" s="55"/>
      <c r="Z16" s="54"/>
      <c r="AA16" s="54"/>
    </row>
    <row r="17" spans="1:27">
      <c r="A17" s="54"/>
      <c r="B17" s="54"/>
      <c r="C17" s="54"/>
      <c r="D17" s="54"/>
      <c r="E17" s="54"/>
      <c r="F17" s="54"/>
      <c r="G17" s="54"/>
      <c r="H17" s="54"/>
      <c r="I17" s="54"/>
      <c r="J17" s="54"/>
      <c r="K17" s="54"/>
      <c r="L17" s="54" t="str">
        <f>IFERROR(INDEX(RiskRanking,MATCH(HazardRecord[[#This Row],[Likelihood of happening]],Likelihood,0)+2,MATCH(HazardRecord[[#This Row],[Severity level]],Consequence,0)+2),"")</f>
        <v/>
      </c>
      <c r="M17" s="54"/>
      <c r="N17" s="54"/>
      <c r="O17" s="54"/>
      <c r="P17" s="54"/>
      <c r="Q17" s="54" t="str">
        <f>IFERROR(VLOOKUP(HazardRecord[[#This Row],[SR ID]],SRAC[],2,FALSE),"")</f>
        <v/>
      </c>
      <c r="R17" s="54" t="str">
        <f>IFERROR(VLOOKUP(HazardRecord[[#This Row],[SR ID]],SRAC[],6,FALSE),"")</f>
        <v/>
      </c>
      <c r="S17" s="54"/>
      <c r="T17" s="54"/>
      <c r="U17" s="54"/>
      <c r="V17" s="54" t="str">
        <f>IFERROR(INDEX(RiskRanking,MATCH(HazardRecord[[#This Row],[Final likelihood of happening]],Likelihood,0)+2,MATCH(HazardRecord[[#This Row],[Final severity level]],Consequence,0)+2),"")</f>
        <v/>
      </c>
      <c r="W17" s="54"/>
      <c r="X17" s="54"/>
      <c r="Y17" s="55"/>
      <c r="Z17" s="54"/>
      <c r="AA17" s="54"/>
    </row>
    <row r="18" spans="1:27">
      <c r="A18" s="54"/>
      <c r="B18" s="54"/>
      <c r="C18" s="54"/>
      <c r="D18" s="54"/>
      <c r="E18" s="54"/>
      <c r="F18" s="54"/>
      <c r="G18" s="54"/>
      <c r="H18" s="54"/>
      <c r="I18" s="54"/>
      <c r="J18" s="54"/>
      <c r="K18" s="54"/>
      <c r="L18" s="54" t="str">
        <f>IFERROR(INDEX(RiskRanking,MATCH(HazardRecord[[#This Row],[Likelihood of happening]],Likelihood,0)+2,MATCH(HazardRecord[[#This Row],[Severity level]],Consequence,0)+2),"")</f>
        <v/>
      </c>
      <c r="M18" s="54"/>
      <c r="N18" s="54"/>
      <c r="O18" s="54"/>
      <c r="P18" s="54"/>
      <c r="Q18" s="54" t="str">
        <f>IFERROR(VLOOKUP(HazardRecord[[#This Row],[SR ID]],SRAC[],2,FALSE),"")</f>
        <v/>
      </c>
      <c r="R18" s="54" t="str">
        <f>IFERROR(VLOOKUP(HazardRecord[[#This Row],[SR ID]],SRAC[],6,FALSE),"")</f>
        <v/>
      </c>
      <c r="S18" s="54"/>
      <c r="T18" s="54"/>
      <c r="U18" s="54"/>
      <c r="V18" s="54" t="str">
        <f>IFERROR(INDEX(RiskRanking,MATCH(HazardRecord[[#This Row],[Final likelihood of happening]],Likelihood,0)+2,MATCH(HazardRecord[[#This Row],[Final severity level]],Consequence,0)+2),"")</f>
        <v/>
      </c>
      <c r="W18" s="54"/>
      <c r="X18" s="54"/>
      <c r="Y18" s="55"/>
      <c r="Z18" s="54"/>
      <c r="AA18" s="54"/>
    </row>
    <row r="19" spans="1:27">
      <c r="A19" s="54"/>
      <c r="B19" s="54"/>
      <c r="C19" s="54"/>
      <c r="D19" s="54"/>
      <c r="E19" s="54"/>
      <c r="F19" s="54"/>
      <c r="G19" s="54"/>
      <c r="H19" s="54"/>
      <c r="I19" s="54"/>
      <c r="J19" s="54"/>
      <c r="K19" s="54"/>
      <c r="L19" s="54" t="str">
        <f>IFERROR(INDEX(RiskRanking,MATCH(HazardRecord[[#This Row],[Likelihood of happening]],Likelihood,0)+2,MATCH(HazardRecord[[#This Row],[Severity level]],Consequence,0)+2),"")</f>
        <v/>
      </c>
      <c r="M19" s="54"/>
      <c r="N19" s="54"/>
      <c r="O19" s="54"/>
      <c r="P19" s="54"/>
      <c r="Q19" s="54" t="str">
        <f>IFERROR(VLOOKUP(HazardRecord[[#This Row],[SR ID]],SRAC[],2,FALSE),"")</f>
        <v/>
      </c>
      <c r="R19" s="54" t="str">
        <f>IFERROR(VLOOKUP(HazardRecord[[#This Row],[SR ID]],SRAC[],6,FALSE),"")</f>
        <v/>
      </c>
      <c r="S19" s="54"/>
      <c r="T19" s="54"/>
      <c r="U19" s="54"/>
      <c r="V19" s="54" t="str">
        <f>IFERROR(INDEX(RiskRanking,MATCH(HazardRecord[[#This Row],[Final likelihood of happening]],Likelihood,0)+2,MATCH(HazardRecord[[#This Row],[Final severity level]],Consequence,0)+2),"")</f>
        <v/>
      </c>
      <c r="W19" s="54"/>
      <c r="X19" s="54"/>
      <c r="Y19" s="55"/>
      <c r="Z19" s="54"/>
      <c r="AA19" s="54"/>
    </row>
    <row r="20" spans="1:27">
      <c r="A20" s="54"/>
      <c r="B20" s="54"/>
      <c r="C20" s="54"/>
      <c r="D20" s="54"/>
      <c r="E20" s="54"/>
      <c r="F20" s="54"/>
      <c r="G20" s="54"/>
      <c r="H20" s="54"/>
      <c r="I20" s="54"/>
      <c r="J20" s="54"/>
      <c r="K20" s="54"/>
      <c r="L20" s="54" t="str">
        <f>IFERROR(INDEX(RiskRanking,MATCH(HazardRecord[[#This Row],[Likelihood of happening]],Likelihood,0)+2,MATCH(HazardRecord[[#This Row],[Severity level]],Consequence,0)+2),"")</f>
        <v/>
      </c>
      <c r="M20" s="54"/>
      <c r="N20" s="54"/>
      <c r="O20" s="54"/>
      <c r="P20" s="54"/>
      <c r="Q20" s="54" t="str">
        <f>IFERROR(VLOOKUP(HazardRecord[[#This Row],[SR ID]],SRAC[],2,FALSE),"")</f>
        <v/>
      </c>
      <c r="R20" s="54" t="str">
        <f>IFERROR(VLOOKUP(HazardRecord[[#This Row],[SR ID]],SRAC[],6,FALSE),"")</f>
        <v/>
      </c>
      <c r="S20" s="54"/>
      <c r="T20" s="54"/>
      <c r="U20" s="54"/>
      <c r="V20" s="54"/>
      <c r="W20" s="54"/>
      <c r="X20" s="54"/>
      <c r="Y20" s="55"/>
      <c r="Z20" s="54"/>
      <c r="AA20" s="54"/>
    </row>
  </sheetData>
  <mergeCells count="8">
    <mergeCell ref="E1:N1"/>
    <mergeCell ref="Z2:AA2"/>
    <mergeCell ref="Z1:AA1"/>
    <mergeCell ref="P6:R6"/>
    <mergeCell ref="T6:V6"/>
    <mergeCell ref="W6:Z6"/>
    <mergeCell ref="H6:L6"/>
    <mergeCell ref="D3:N3"/>
  </mergeCells>
  <dataValidations count="5">
    <dataValidation type="list" allowBlank="1" showInputMessage="1" showErrorMessage="1" sqref="H8:I20" xr:uid="{00000000-0002-0000-0200-000000000000}">
      <formula1>Broadly</formula1>
    </dataValidation>
    <dataValidation type="list" allowBlank="1" showInputMessage="1" showErrorMessage="1" sqref="J8:J20 T8:T20" xr:uid="{00000000-0002-0000-0200-000001000000}">
      <formula1>Likelihood</formula1>
    </dataValidation>
    <dataValidation type="list" allowBlank="1" showInputMessage="1" showErrorMessage="1" sqref="K8:K20 U8:U20" xr:uid="{00000000-0002-0000-0200-000002000000}">
      <formula1>Consequence</formula1>
    </dataValidation>
    <dataValidation type="list" allowBlank="1" showInputMessage="1" showErrorMessage="1" sqref="M8:M20" xr:uid="{00000000-0002-0000-0200-000003000000}">
      <formula1>Hazard_state</formula1>
    </dataValidation>
    <dataValidation type="list" allowBlank="1" showInputMessage="1" showErrorMessage="1" sqref="Z8:Z20" xr:uid="{00000000-0002-0000-0200-000004000000}">
      <formula1>Action_States</formula1>
    </dataValidation>
  </dataValidations>
  <pageMargins left="0.25" right="0.25" top="0.75" bottom="0.75" header="0.3" footer="0.3"/>
  <pageSetup paperSize="9" scale="21" orientation="landscape"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4"/>
  <sheetViews>
    <sheetView workbookViewId="0"/>
  </sheetViews>
  <sheetFormatPr defaultRowHeight="14.45"/>
  <cols>
    <col min="1" max="1" width="18.28515625" customWidth="1"/>
    <col min="2" max="2" width="35" customWidth="1"/>
    <col min="3" max="3" width="37.28515625" customWidth="1"/>
    <col min="4" max="4" width="25.42578125" customWidth="1"/>
    <col min="5" max="5" width="48.28515625" customWidth="1"/>
    <col min="6" max="6" width="18.7109375" customWidth="1"/>
    <col min="7" max="7" width="31.5703125" customWidth="1"/>
  </cols>
  <sheetData>
    <row r="1" spans="1:26" ht="33.6">
      <c r="C1" s="57" t="s">
        <v>117</v>
      </c>
      <c r="D1" s="102" t="str">
        <f>Cover!D3</f>
        <v>Certification of Critical Systems</v>
      </c>
      <c r="E1" s="102"/>
      <c r="F1" s="52" t="s">
        <v>118</v>
      </c>
      <c r="G1" s="97" t="s">
        <v>119</v>
      </c>
      <c r="H1" s="98"/>
      <c r="I1" s="56"/>
      <c r="J1" s="56"/>
      <c r="K1" s="56"/>
      <c r="L1" s="56"/>
      <c r="M1" s="56"/>
    </row>
    <row r="2" spans="1:26" ht="28.9">
      <c r="C2" s="58"/>
      <c r="D2" s="59"/>
      <c r="E2" s="59"/>
      <c r="F2" s="52" t="s">
        <v>120</v>
      </c>
      <c r="G2" s="97" t="s">
        <v>121</v>
      </c>
      <c r="H2" s="97"/>
      <c r="I2" s="1"/>
      <c r="J2" s="1"/>
      <c r="K2" s="1"/>
      <c r="L2" s="1"/>
      <c r="M2" s="1"/>
      <c r="N2" s="1"/>
    </row>
    <row r="3" spans="1:26" ht="33.6">
      <c r="C3" s="103" t="s">
        <v>75</v>
      </c>
      <c r="D3" s="103"/>
      <c r="E3" s="103"/>
      <c r="F3" s="56"/>
      <c r="G3" s="56"/>
      <c r="H3" s="56"/>
      <c r="I3" s="56"/>
      <c r="J3" s="56"/>
      <c r="K3" s="56"/>
      <c r="L3" s="56"/>
      <c r="M3" s="56"/>
      <c r="Y3" s="52"/>
      <c r="Z3" s="53"/>
    </row>
    <row r="4" spans="1:26" ht="15.6">
      <c r="Y4" s="52"/>
      <c r="Z4" s="1"/>
    </row>
    <row r="5" spans="1:26" ht="15" thickBot="1"/>
    <row r="6" spans="1:26" ht="29.45" thickBot="1">
      <c r="A6" s="16" t="s">
        <v>76</v>
      </c>
      <c r="B6" s="16" t="s">
        <v>78</v>
      </c>
      <c r="C6" s="16" t="s">
        <v>80</v>
      </c>
      <c r="D6" s="4" t="s">
        <v>82</v>
      </c>
      <c r="E6" s="4" t="s">
        <v>84</v>
      </c>
      <c r="F6" s="4" t="s">
        <v>86</v>
      </c>
      <c r="G6" s="4" t="s">
        <v>88</v>
      </c>
    </row>
    <row r="7" spans="1:26">
      <c r="A7" s="14">
        <v>1</v>
      </c>
      <c r="B7" s="14" t="s">
        <v>198</v>
      </c>
      <c r="C7" s="14"/>
      <c r="D7" s="14"/>
      <c r="E7" s="14"/>
      <c r="F7" s="14" t="s">
        <v>199</v>
      </c>
      <c r="G7" s="14"/>
    </row>
    <row r="8" spans="1:26">
      <c r="A8" s="15">
        <v>2</v>
      </c>
      <c r="B8" s="15" t="s">
        <v>200</v>
      </c>
      <c r="C8" s="15"/>
      <c r="D8" s="15"/>
      <c r="E8" s="15"/>
      <c r="F8" s="15" t="s">
        <v>201</v>
      </c>
      <c r="G8" s="15"/>
    </row>
    <row r="9" spans="1:26">
      <c r="A9" s="14"/>
      <c r="B9" s="14"/>
      <c r="C9" s="14"/>
      <c r="D9" s="14"/>
      <c r="E9" s="14"/>
      <c r="F9" s="14"/>
      <c r="G9" s="14"/>
    </row>
    <row r="10" spans="1:26">
      <c r="A10" s="15"/>
      <c r="B10" s="15"/>
      <c r="C10" s="15"/>
      <c r="D10" s="15"/>
      <c r="E10" s="15"/>
      <c r="F10" s="15"/>
      <c r="G10" s="15"/>
    </row>
    <row r="11" spans="1:26">
      <c r="A11" s="14"/>
      <c r="B11" s="14"/>
      <c r="C11" s="14"/>
      <c r="D11" s="14"/>
      <c r="E11" s="14"/>
      <c r="F11" s="14"/>
      <c r="G11" s="14"/>
    </row>
    <row r="12" spans="1:26">
      <c r="A12" s="15"/>
      <c r="B12" s="15"/>
      <c r="C12" s="15"/>
      <c r="D12" s="15"/>
      <c r="E12" s="15"/>
      <c r="F12" s="15"/>
      <c r="G12" s="15"/>
    </row>
    <row r="13" spans="1:26">
      <c r="A13" s="14"/>
      <c r="B13" s="14"/>
      <c r="C13" s="14"/>
      <c r="D13" s="14"/>
      <c r="E13" s="14"/>
      <c r="F13" s="14"/>
      <c r="G13" s="14"/>
    </row>
    <row r="14" spans="1:26">
      <c r="A14" s="15"/>
      <c r="B14" s="15"/>
      <c r="C14" s="15"/>
      <c r="D14" s="15"/>
      <c r="E14" s="15"/>
      <c r="F14" s="15"/>
      <c r="G14" s="15"/>
    </row>
  </sheetData>
  <mergeCells count="4">
    <mergeCell ref="G1:H1"/>
    <mergeCell ref="G2:H2"/>
    <mergeCell ref="D1:E1"/>
    <mergeCell ref="C3:E3"/>
  </mergeCells>
  <dataValidations count="1">
    <dataValidation type="list" allowBlank="1" showInputMessage="1" showErrorMessage="1" sqref="F7:F14" xr:uid="{00000000-0002-0000-0300-000000000000}">
      <formula1>SRAC_States</formula1>
    </dataValidation>
  </dataValidations>
  <pageMargins left="0.7" right="0.7" top="0.75" bottom="0.75"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Q15"/>
  <sheetViews>
    <sheetView zoomScale="115" zoomScaleNormal="115" workbookViewId="0">
      <selection activeCell="D13" sqref="D13"/>
    </sheetView>
  </sheetViews>
  <sheetFormatPr defaultRowHeight="14.45"/>
  <cols>
    <col min="3" max="3" width="11.5703125" customWidth="1"/>
    <col min="7" max="8" width="12.42578125" customWidth="1"/>
    <col min="12" max="12" width="11.140625" customWidth="1"/>
    <col min="16" max="16" width="11" customWidth="1"/>
  </cols>
  <sheetData>
    <row r="2" spans="1:17">
      <c r="A2" s="2" t="s">
        <v>202</v>
      </c>
      <c r="J2" s="2" t="s">
        <v>203</v>
      </c>
    </row>
    <row r="3" spans="1:17" ht="15" thickBot="1"/>
    <row r="4" spans="1:17">
      <c r="A4" s="9" t="s">
        <v>204</v>
      </c>
      <c r="B4" s="10"/>
      <c r="C4" s="5" t="s">
        <v>205</v>
      </c>
      <c r="D4" s="5" t="s">
        <v>150</v>
      </c>
      <c r="E4" s="5" t="s">
        <v>178</v>
      </c>
      <c r="F4" s="5" t="s">
        <v>147</v>
      </c>
      <c r="G4" s="5" t="s">
        <v>206</v>
      </c>
      <c r="J4" s="9" t="s">
        <v>204</v>
      </c>
      <c r="K4" s="10"/>
      <c r="L4" s="5" t="s">
        <v>205</v>
      </c>
      <c r="M4" s="5" t="s">
        <v>150</v>
      </c>
      <c r="N4" s="5" t="s">
        <v>178</v>
      </c>
      <c r="O4" s="5" t="s">
        <v>147</v>
      </c>
      <c r="P4" s="5" t="s">
        <v>206</v>
      </c>
    </row>
    <row r="5" spans="1:17" ht="15" thickBot="1">
      <c r="A5" s="11"/>
      <c r="B5" s="12"/>
      <c r="C5" s="6">
        <v>1</v>
      </c>
      <c r="D5" s="6">
        <v>2</v>
      </c>
      <c r="E5" s="6">
        <v>3</v>
      </c>
      <c r="F5" s="6">
        <v>4</v>
      </c>
      <c r="G5" s="6">
        <v>5</v>
      </c>
      <c r="J5" s="11"/>
      <c r="K5" s="12"/>
      <c r="L5" s="6">
        <v>1</v>
      </c>
      <c r="M5" s="6">
        <v>2</v>
      </c>
      <c r="N5" s="6">
        <v>3</v>
      </c>
      <c r="O5" s="6">
        <v>4</v>
      </c>
      <c r="P5" s="6">
        <v>5</v>
      </c>
    </row>
    <row r="6" spans="1:17" ht="31.15" thickBot="1">
      <c r="A6" s="7" t="s">
        <v>149</v>
      </c>
      <c r="B6" s="7">
        <v>5</v>
      </c>
      <c r="C6" s="23">
        <f>COUNTIFS(HazardRecord[Likelihood of happening],$A6,HazardRecord[Severity level],C$4)</f>
        <v>0</v>
      </c>
      <c r="D6" s="23">
        <f>COUNTIFS(HazardRecord[Likelihood of happening],$A6,HazardRecord[Severity level],D$4)</f>
        <v>0</v>
      </c>
      <c r="E6" s="23">
        <f>COUNTIFS(HazardRecord[Likelihood of happening],$A6,HazardRecord[Severity level],E$4)</f>
        <v>0</v>
      </c>
      <c r="F6" s="23">
        <f>COUNTIFS(HazardRecord[Likelihood of happening],$A6,HazardRecord[Severity level],F$4)</f>
        <v>0</v>
      </c>
      <c r="G6" s="23">
        <f>COUNTIFS(HazardRecord[Likelihood of happening],$A6,HazardRecord[Severity level],G$4)</f>
        <v>0</v>
      </c>
      <c r="H6" s="61">
        <f>SUM(C6:G6)</f>
        <v>0</v>
      </c>
      <c r="J6" s="7" t="s">
        <v>149</v>
      </c>
      <c r="K6" s="7">
        <v>5</v>
      </c>
      <c r="L6" s="23">
        <f>COUNTIFS(HazardRecord[Final likelihood of happening],$A6,HazardRecord[Final severity level],L$4)</f>
        <v>0</v>
      </c>
      <c r="M6" s="23">
        <f>COUNTIFS(HazardRecord[Final likelihood of happening],$A6,HazardRecord[Final severity level],M$4)</f>
        <v>1</v>
      </c>
      <c r="N6" s="23">
        <f>COUNTIFS(HazardRecord[Final likelihood of happening],$A6,HazardRecord[Final severity level],N$4)</f>
        <v>0</v>
      </c>
      <c r="O6" s="23">
        <f>COUNTIFS(HazardRecord[Final likelihood of happening],$A6,HazardRecord[Final severity level],O$4)</f>
        <v>0</v>
      </c>
      <c r="P6" s="23">
        <f>COUNTIFS(HazardRecord[Final likelihood of happening],$A6,HazardRecord[Final severity level],P$4)</f>
        <v>0</v>
      </c>
      <c r="Q6" s="61">
        <f>SUM(L6:P6)</f>
        <v>1</v>
      </c>
    </row>
    <row r="7" spans="1:17" ht="15" thickBot="1">
      <c r="A7" s="7" t="s">
        <v>207</v>
      </c>
      <c r="B7" s="7">
        <v>4</v>
      </c>
      <c r="C7" s="23">
        <f>COUNTIFS(HazardRecord[Likelihood of happening],$A7,HazardRecord[Severity level],C$4)</f>
        <v>0</v>
      </c>
      <c r="D7" s="23">
        <f>COUNTIFS(HazardRecord[Likelihood of happening],$A7,HazardRecord[Severity level],D$4)</f>
        <v>0</v>
      </c>
      <c r="E7" s="23">
        <f>COUNTIFS(HazardRecord[Likelihood of happening],$A7,HazardRecord[Severity level],E$4)</f>
        <v>0</v>
      </c>
      <c r="F7" s="23">
        <f>COUNTIFS(HazardRecord[Likelihood of happening],$A7,HazardRecord[Severity level],F$4)</f>
        <v>0</v>
      </c>
      <c r="G7" s="23">
        <f>COUNTIFS(HazardRecord[Likelihood of happening],$A7,HazardRecord[Severity level],G$4)</f>
        <v>0</v>
      </c>
      <c r="H7" s="61">
        <f t="shared" ref="H7:H10" si="0">SUM(C7:G7)</f>
        <v>0</v>
      </c>
      <c r="J7" s="7" t="s">
        <v>207</v>
      </c>
      <c r="K7" s="7">
        <v>4</v>
      </c>
      <c r="L7" s="23">
        <f>COUNTIFS(HazardRecord[Final likelihood of happening],$A7,HazardRecord[Final severity level],L$4)</f>
        <v>0</v>
      </c>
      <c r="M7" s="23">
        <f>COUNTIFS(HazardRecord[Final likelihood of happening],$A7,HazardRecord[Final severity level],M$4)</f>
        <v>0</v>
      </c>
      <c r="N7" s="23">
        <f>COUNTIFS(HazardRecord[Final likelihood of happening],$A7,HazardRecord[Final severity level],N$4)</f>
        <v>0</v>
      </c>
      <c r="O7" s="23">
        <f>COUNTIFS(HazardRecord[Final likelihood of happening],$A7,HazardRecord[Final severity level],O$4)</f>
        <v>0</v>
      </c>
      <c r="P7" s="23">
        <f>COUNTIFS(HazardRecord[Final likelihood of happening],$A7,HazardRecord[Final severity level],P$4)</f>
        <v>0</v>
      </c>
      <c r="Q7" s="61">
        <f t="shared" ref="Q7:Q10" si="1">SUM(L7:P7)</f>
        <v>0</v>
      </c>
    </row>
    <row r="8" spans="1:17" ht="15" thickBot="1">
      <c r="A8" s="7" t="s">
        <v>146</v>
      </c>
      <c r="B8" s="7">
        <v>3</v>
      </c>
      <c r="C8" s="23">
        <f>COUNTIFS(HazardRecord[Likelihood of happening],$A8,HazardRecord[Severity level],C$4)</f>
        <v>0</v>
      </c>
      <c r="D8" s="23">
        <f>COUNTIFS(HazardRecord[Likelihood of happening],$A8,HazardRecord[Severity level],D$4)</f>
        <v>1</v>
      </c>
      <c r="E8" s="23">
        <f>COUNTIFS(HazardRecord[Likelihood of happening],$A8,HazardRecord[Severity level],E$4)</f>
        <v>1</v>
      </c>
      <c r="F8" s="23">
        <f>COUNTIFS(HazardRecord[Likelihood of happening],$A8,HazardRecord[Severity level],F$4)</f>
        <v>3</v>
      </c>
      <c r="G8" s="23">
        <f>COUNTIFS(HazardRecord[Likelihood of happening],$A8,HazardRecord[Severity level],G$4)</f>
        <v>0</v>
      </c>
      <c r="H8" s="61">
        <f t="shared" si="0"/>
        <v>5</v>
      </c>
      <c r="J8" s="7" t="s">
        <v>146</v>
      </c>
      <c r="K8" s="7">
        <v>3</v>
      </c>
      <c r="L8" s="23">
        <f>COUNTIFS(HazardRecord[Final likelihood of happening],$A8,HazardRecord[Final severity level],L$4)</f>
        <v>0</v>
      </c>
      <c r="M8" s="23">
        <f>COUNTIFS(HazardRecord[Final likelihood of happening],$A8,HazardRecord[Final severity level],M$4)</f>
        <v>0</v>
      </c>
      <c r="N8" s="23">
        <f>COUNTIFS(HazardRecord[Final likelihood of happening],$A8,HazardRecord[Final severity level],N$4)</f>
        <v>0</v>
      </c>
      <c r="O8" s="23">
        <f>COUNTIFS(HazardRecord[Final likelihood of happening],$A8,HazardRecord[Final severity level],O$4)</f>
        <v>0</v>
      </c>
      <c r="P8" s="23">
        <f>COUNTIFS(HazardRecord[Final likelihood of happening],$A8,HazardRecord[Final severity level],P$4)</f>
        <v>0</v>
      </c>
      <c r="Q8" s="61">
        <f t="shared" si="1"/>
        <v>0</v>
      </c>
    </row>
    <row r="9" spans="1:17" ht="15" thickBot="1">
      <c r="A9" s="7" t="s">
        <v>158</v>
      </c>
      <c r="B9" s="7">
        <v>2</v>
      </c>
      <c r="C9" s="23">
        <f>COUNTIFS(HazardRecord[Likelihood of happening],$A9,HazardRecord[Severity level],C$4)</f>
        <v>0</v>
      </c>
      <c r="D9" s="23">
        <f>COUNTIFS(HazardRecord[Likelihood of happening],$A9,HazardRecord[Severity level],D$4)</f>
        <v>0</v>
      </c>
      <c r="E9" s="23">
        <f>COUNTIFS(HazardRecord[Likelihood of happening],$A9,HazardRecord[Severity level],E$4)</f>
        <v>0</v>
      </c>
      <c r="F9" s="23">
        <f>COUNTIFS(HazardRecord[Likelihood of happening],$A9,HazardRecord[Severity level],F$4)</f>
        <v>3</v>
      </c>
      <c r="G9" s="23">
        <f>COUNTIFS(HazardRecord[Likelihood of happening],$A9,HazardRecord[Severity level],G$4)</f>
        <v>0</v>
      </c>
      <c r="H9" s="61">
        <f t="shared" si="0"/>
        <v>3</v>
      </c>
      <c r="J9" s="7" t="s">
        <v>158</v>
      </c>
      <c r="K9" s="7">
        <v>2</v>
      </c>
      <c r="L9" s="23">
        <f>COUNTIFS(HazardRecord[Final likelihood of happening],$A9,HazardRecord[Final severity level],L$4)</f>
        <v>0</v>
      </c>
      <c r="M9" s="23">
        <f>COUNTIFS(HazardRecord[Final likelihood of happening],$A9,HazardRecord[Final severity level],M$4)</f>
        <v>0</v>
      </c>
      <c r="N9" s="23">
        <f>COUNTIFS(HazardRecord[Final likelihood of happening],$A9,HazardRecord[Final severity level],N$4)</f>
        <v>0</v>
      </c>
      <c r="O9" s="23">
        <f>COUNTIFS(HazardRecord[Final likelihood of happening],$A9,HazardRecord[Final severity level],O$4)</f>
        <v>0</v>
      </c>
      <c r="P9" s="23">
        <f>COUNTIFS(HazardRecord[Final likelihood of happening],$A9,HazardRecord[Final severity level],P$4)</f>
        <v>0</v>
      </c>
      <c r="Q9" s="61">
        <f t="shared" si="1"/>
        <v>0</v>
      </c>
    </row>
    <row r="10" spans="1:17" ht="15" thickBot="1">
      <c r="A10" s="7" t="s">
        <v>208</v>
      </c>
      <c r="B10" s="7">
        <v>1</v>
      </c>
      <c r="C10" s="23">
        <f>COUNTIFS(HazardRecord[Likelihood of happening],$A10,HazardRecord[Severity level],C$4)</f>
        <v>0</v>
      </c>
      <c r="D10" s="23">
        <f>COUNTIFS(HazardRecord[Likelihood of happening],$A10,HazardRecord[Severity level],D$4)</f>
        <v>0</v>
      </c>
      <c r="E10" s="23">
        <f>COUNTIFS(HazardRecord[Likelihood of happening],$A10,HazardRecord[Severity level],E$4)</f>
        <v>0</v>
      </c>
      <c r="F10" s="23">
        <f>COUNTIFS(HazardRecord[Likelihood of happening],$A10,HazardRecord[Severity level],F$4)</f>
        <v>0</v>
      </c>
      <c r="G10" s="23">
        <f>COUNTIFS(HazardRecord[Likelihood of happening],$A10,HazardRecord[Severity level],G$4)</f>
        <v>0</v>
      </c>
      <c r="H10" s="61">
        <f t="shared" si="0"/>
        <v>0</v>
      </c>
      <c r="J10" s="7" t="s">
        <v>208</v>
      </c>
      <c r="K10" s="7">
        <v>1</v>
      </c>
      <c r="L10" s="23">
        <f>COUNTIFS(HazardRecord[Final likelihood of happening],$A10,HazardRecord[Final severity level],L$4)</f>
        <v>0</v>
      </c>
      <c r="M10" s="23">
        <f>COUNTIFS(HazardRecord[Final likelihood of happening],$A10,HazardRecord[Final severity level],M$4)</f>
        <v>0</v>
      </c>
      <c r="N10" s="23">
        <f>COUNTIFS(HazardRecord[Final likelihood of happening],$A10,HazardRecord[Final severity level],N$4)</f>
        <v>0</v>
      </c>
      <c r="O10" s="23">
        <f>COUNTIFS(HazardRecord[Final likelihood of happening],$A10,HazardRecord[Final severity level],O$4)</f>
        <v>0</v>
      </c>
      <c r="P10" s="23">
        <f>COUNTIFS(HazardRecord[Final likelihood of happening],$A10,HazardRecord[Final severity level],P$4)</f>
        <v>0</v>
      </c>
      <c r="Q10" s="61">
        <f t="shared" si="1"/>
        <v>0</v>
      </c>
    </row>
    <row r="11" spans="1:17">
      <c r="C11" s="61">
        <f>SUM(C6:C10)</f>
        <v>0</v>
      </c>
      <c r="D11" s="61">
        <f t="shared" ref="D11:H11" si="2">SUM(D6:D10)</f>
        <v>1</v>
      </c>
      <c r="E11" s="61">
        <f t="shared" si="2"/>
        <v>1</v>
      </c>
      <c r="F11" s="61">
        <f t="shared" si="2"/>
        <v>6</v>
      </c>
      <c r="G11" s="61">
        <f t="shared" si="2"/>
        <v>0</v>
      </c>
      <c r="H11" s="62">
        <f t="shared" si="2"/>
        <v>8</v>
      </c>
      <c r="L11" s="61">
        <f>SUM(L6:L10)</f>
        <v>0</v>
      </c>
      <c r="M11" s="61">
        <f t="shared" ref="M11" si="3">SUM(M6:M10)</f>
        <v>1</v>
      </c>
      <c r="N11" s="61">
        <f t="shared" ref="N11" si="4">SUM(N6:N10)</f>
        <v>0</v>
      </c>
      <c r="O11" s="61">
        <f t="shared" ref="O11" si="5">SUM(O6:O10)</f>
        <v>0</v>
      </c>
      <c r="P11" s="61">
        <f t="shared" ref="P11:Q11" si="6">SUM(P6:P10)</f>
        <v>0</v>
      </c>
      <c r="Q11" s="62">
        <f t="shared" si="6"/>
        <v>1</v>
      </c>
    </row>
    <row r="12" spans="1:17">
      <c r="H12" s="61"/>
    </row>
    <row r="13" spans="1:17" ht="30.6">
      <c r="A13" s="60" t="s">
        <v>209</v>
      </c>
      <c r="B13" s="62">
        <f>COUNTA(HazardRecord[[Hazard identifier  ]])</f>
        <v>8</v>
      </c>
      <c r="H13" s="61"/>
    </row>
    <row r="14" spans="1:17">
      <c r="H14" s="61"/>
    </row>
    <row r="15" spans="1:17">
      <c r="H15" s="61"/>
    </row>
  </sheetData>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 id="{56670C05-F205-4706-9BDC-A6F048B7550A}">
            <xm:f>Configuration!K14="Negligible"</xm:f>
            <x14:dxf>
              <fill>
                <patternFill>
                  <bgColor rgb="FF00B050"/>
                </patternFill>
              </fill>
            </x14:dxf>
          </x14:cfRule>
          <x14:cfRule type="expression" priority="2" id="{F2C3D649-A298-4CB1-AA3A-55521C80D0F9}">
            <xm:f>Configuration!K14="Tolerable"</xm:f>
            <x14:dxf>
              <fill>
                <patternFill>
                  <bgColor rgb="FF92D050"/>
                </patternFill>
              </fill>
            </x14:dxf>
          </x14:cfRule>
          <x14:cfRule type="expression" priority="3" id="{87D70D47-3E52-47CE-B7D2-B506D6F9DEA4}">
            <xm:f>Configuration!K14="Undesirable"</xm:f>
            <x14:dxf>
              <fill>
                <patternFill>
                  <bgColor rgb="FFFFFF00"/>
                </patternFill>
              </fill>
            </x14:dxf>
          </x14:cfRule>
          <x14:cfRule type="expression" priority="4" id="{557695D6-30AA-4CA7-8258-74741A70E66C}">
            <xm:f>Configuration!K14="Intolerable"</xm:f>
            <x14:dxf>
              <fill>
                <patternFill>
                  <bgColor rgb="FFFF0000"/>
                </patternFill>
              </fill>
            </x14:dxf>
          </x14:cfRule>
          <xm:sqref>B13</xm:sqref>
        </x14:conditionalFormatting>
        <x14:conditionalFormatting xmlns:xm="http://schemas.microsoft.com/office/excel/2006/main">
          <x14:cfRule type="expression" priority="29" id="{D7389ACB-E629-4831-8A9B-29B0F3542BA5}">
            <xm:f>Configuration!L7="Negligible"</xm:f>
            <x14:dxf>
              <fill>
                <patternFill>
                  <bgColor rgb="FF00B050"/>
                </patternFill>
              </fill>
            </x14:dxf>
          </x14:cfRule>
          <x14:cfRule type="expression" priority="30" id="{4E355961-B7FF-4D71-8DC9-17ED8CF5C1E3}">
            <xm:f>Configuration!L7="Tolerable"</xm:f>
            <x14:dxf>
              <fill>
                <patternFill>
                  <bgColor rgb="FF92D050"/>
                </patternFill>
              </fill>
            </x14:dxf>
          </x14:cfRule>
          <x14:cfRule type="expression" priority="31" id="{0316E443-D17F-470F-89D0-31B7BB396E35}">
            <xm:f>Configuration!L7="Undesirable"</xm:f>
            <x14:dxf>
              <fill>
                <patternFill>
                  <bgColor rgb="FFFFFF00"/>
                </patternFill>
              </fill>
            </x14:dxf>
          </x14:cfRule>
          <x14:cfRule type="expression" priority="32" id="{630BCF65-6498-446C-91FD-431E13D91C1D}">
            <xm:f>Configuration!L7="Intolerable"</xm:f>
            <x14:dxf>
              <fill>
                <patternFill>
                  <bgColor rgb="FFFF0000"/>
                </patternFill>
              </fill>
            </x14:dxf>
          </x14:cfRule>
          <xm:sqref>C6:H10 C11:G11</xm:sqref>
        </x14:conditionalFormatting>
        <x14:conditionalFormatting xmlns:xm="http://schemas.microsoft.com/office/excel/2006/main">
          <x14:cfRule type="expression" priority="5" id="{56D0F720-EC01-4EB3-85A1-7FDD62219A73}">
            <xm:f>Configuration!Q12="Negligible"</xm:f>
            <x14:dxf>
              <fill>
                <patternFill>
                  <bgColor rgb="FF00B050"/>
                </patternFill>
              </fill>
            </x14:dxf>
          </x14:cfRule>
          <x14:cfRule type="expression" priority="6" id="{85A15974-7AED-40B9-9D43-704E0F9249D8}">
            <xm:f>Configuration!Q12="Tolerable"</xm:f>
            <x14:dxf>
              <fill>
                <patternFill>
                  <bgColor rgb="FF92D050"/>
                </patternFill>
              </fill>
            </x14:dxf>
          </x14:cfRule>
          <x14:cfRule type="expression" priority="7" id="{7C7CE97C-1708-45AA-98C2-686DB014A047}">
            <xm:f>Configuration!Q12="Undesirable"</xm:f>
            <x14:dxf>
              <fill>
                <patternFill>
                  <bgColor rgb="FFFFFF00"/>
                </patternFill>
              </fill>
            </x14:dxf>
          </x14:cfRule>
          <x14:cfRule type="expression" priority="8" id="{50EFB3F5-941C-4044-8518-8728B97D6084}">
            <xm:f>Configuration!Q12="Intolerable"</xm:f>
            <x14:dxf>
              <fill>
                <patternFill>
                  <bgColor rgb="FFFF0000"/>
                </patternFill>
              </fill>
            </x14:dxf>
          </x14:cfRule>
          <xm:sqref>H11:H15</xm:sqref>
        </x14:conditionalFormatting>
        <x14:conditionalFormatting xmlns:xm="http://schemas.microsoft.com/office/excel/2006/main">
          <x14:cfRule type="expression" priority="25" id="{FA82B86B-7696-435B-984B-C9B95047A22E}">
            <xm:f>Configuration!L7="Negligible"</xm:f>
            <x14:dxf>
              <fill>
                <patternFill>
                  <bgColor rgb="FF00B050"/>
                </patternFill>
              </fill>
            </x14:dxf>
          </x14:cfRule>
          <x14:cfRule type="expression" priority="26" id="{D6A35693-B2AA-49A4-9C24-16B17E035B2E}">
            <xm:f>Configuration!L7="Tolerable"</xm:f>
            <x14:dxf>
              <fill>
                <patternFill>
                  <bgColor rgb="FF92D050"/>
                </patternFill>
              </fill>
            </x14:dxf>
          </x14:cfRule>
          <x14:cfRule type="expression" priority="27" id="{C2035AA7-480F-4682-A5CE-D257F7AEE3AC}">
            <xm:f>Configuration!L7="Undesirable"</xm:f>
            <x14:dxf>
              <fill>
                <patternFill>
                  <bgColor rgb="FFFFFF00"/>
                </patternFill>
              </fill>
            </x14:dxf>
          </x14:cfRule>
          <x14:cfRule type="expression" priority="28" id="{04BEE9BB-C702-48D5-8E57-C5B56F3B0110}">
            <xm:f>Configuration!L7="Intolerable"</xm:f>
            <x14:dxf>
              <fill>
                <patternFill>
                  <bgColor rgb="FFFF0000"/>
                </patternFill>
              </fill>
            </x14:dxf>
          </x14:cfRule>
          <xm:sqref>L6:P10</xm:sqref>
        </x14:conditionalFormatting>
        <x14:conditionalFormatting xmlns:xm="http://schemas.microsoft.com/office/excel/2006/main">
          <x14:cfRule type="expression" priority="9" id="{D6344F0F-0D3C-4F7F-8EDA-46B08C330022}">
            <xm:f>Configuration!U12="Negligible"</xm:f>
            <x14:dxf>
              <fill>
                <patternFill>
                  <bgColor rgb="FF00B050"/>
                </patternFill>
              </fill>
            </x14:dxf>
          </x14:cfRule>
          <x14:cfRule type="expression" priority="10" id="{FAC81CDD-47E5-481E-B5E8-112A658F988E}">
            <xm:f>Configuration!U12="Tolerable"</xm:f>
            <x14:dxf>
              <fill>
                <patternFill>
                  <bgColor rgb="FF92D050"/>
                </patternFill>
              </fill>
            </x14:dxf>
          </x14:cfRule>
          <x14:cfRule type="expression" priority="11" id="{1C2FE70D-B9F9-4F57-94B3-CEA89C9B1237}">
            <xm:f>Configuration!U12="Undesirable"</xm:f>
            <x14:dxf>
              <fill>
                <patternFill>
                  <bgColor rgb="FFFFFF00"/>
                </patternFill>
              </fill>
            </x14:dxf>
          </x14:cfRule>
          <x14:cfRule type="expression" priority="12" id="{B1E329D3-671B-4494-B322-7EF93824D325}">
            <xm:f>Configuration!U12="Intolerable"</xm:f>
            <x14:dxf>
              <fill>
                <patternFill>
                  <bgColor rgb="FFFF0000"/>
                </patternFill>
              </fill>
            </x14:dxf>
          </x14:cfRule>
          <xm:sqref>L11:Q11</xm:sqref>
        </x14:conditionalFormatting>
        <x14:conditionalFormatting xmlns:xm="http://schemas.microsoft.com/office/excel/2006/main">
          <x14:cfRule type="expression" priority="13" id="{105037D5-A36D-4809-9DE3-A18DE7EB6FFF}">
            <xm:f>Configuration!Z7="Negligible"</xm:f>
            <x14:dxf>
              <fill>
                <patternFill>
                  <bgColor rgb="FF00B050"/>
                </patternFill>
              </fill>
            </x14:dxf>
          </x14:cfRule>
          <x14:cfRule type="expression" priority="14" id="{2A744553-C1AE-43DC-AEE5-C467358B43E8}">
            <xm:f>Configuration!Z7="Tolerable"</xm:f>
            <x14:dxf>
              <fill>
                <patternFill>
                  <bgColor rgb="FF92D050"/>
                </patternFill>
              </fill>
            </x14:dxf>
          </x14:cfRule>
          <x14:cfRule type="expression" priority="15" id="{D1BBC609-1EE0-45BA-BD8B-A708F0A7F076}">
            <xm:f>Configuration!Z7="Undesirable"</xm:f>
            <x14:dxf>
              <fill>
                <patternFill>
                  <bgColor rgb="FFFFFF00"/>
                </patternFill>
              </fill>
            </x14:dxf>
          </x14:cfRule>
          <x14:cfRule type="expression" priority="16" id="{D11F8BB9-E7C9-4C71-8470-AB703F0B6444}">
            <xm:f>Configuration!Z7="Intolerable"</xm:f>
            <x14:dxf>
              <fill>
                <patternFill>
                  <bgColor rgb="FFFF0000"/>
                </patternFill>
              </fill>
            </x14:dxf>
          </x14:cfRule>
          <xm:sqref>Q6:Q10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P15"/>
  <sheetViews>
    <sheetView workbookViewId="0">
      <selection activeCell="B10" sqref="B10"/>
    </sheetView>
  </sheetViews>
  <sheetFormatPr defaultRowHeight="14.45"/>
  <cols>
    <col min="1" max="1" width="13.140625" customWidth="1"/>
    <col min="2" max="2" width="67.7109375" customWidth="1"/>
    <col min="4" max="4" width="13.5703125" bestFit="1" customWidth="1"/>
    <col min="6" max="6" width="24.85546875" bestFit="1" customWidth="1"/>
    <col min="12" max="12" width="13.5703125" customWidth="1"/>
    <col min="16" max="16" width="11.85546875" customWidth="1"/>
  </cols>
  <sheetData>
    <row r="2" spans="1:16">
      <c r="A2" s="2" t="s">
        <v>210</v>
      </c>
    </row>
    <row r="3" spans="1:16">
      <c r="A3" t="s">
        <v>171</v>
      </c>
      <c r="B3" s="17" t="s">
        <v>211</v>
      </c>
    </row>
    <row r="4" spans="1:16" ht="24.6" thickBot="1">
      <c r="A4" t="s">
        <v>148</v>
      </c>
      <c r="B4" s="17" t="s">
        <v>212</v>
      </c>
      <c r="D4" s="2" t="s">
        <v>213</v>
      </c>
      <c r="F4" s="2" t="s">
        <v>214</v>
      </c>
      <c r="H4" s="2" t="s">
        <v>36</v>
      </c>
      <c r="J4" s="2" t="s">
        <v>215</v>
      </c>
    </row>
    <row r="5" spans="1:16" ht="24">
      <c r="A5" t="s">
        <v>216</v>
      </c>
      <c r="B5" s="17" t="s">
        <v>217</v>
      </c>
      <c r="D5" t="s">
        <v>197</v>
      </c>
      <c r="F5" t="s">
        <v>149</v>
      </c>
      <c r="H5" t="s">
        <v>205</v>
      </c>
      <c r="J5" s="9" t="s">
        <v>204</v>
      </c>
      <c r="K5" s="10"/>
      <c r="L5" s="5" t="s">
        <v>205</v>
      </c>
      <c r="M5" s="5" t="s">
        <v>150</v>
      </c>
      <c r="N5" s="5" t="s">
        <v>178</v>
      </c>
      <c r="O5" s="5" t="s">
        <v>147</v>
      </c>
      <c r="P5" s="5" t="s">
        <v>206</v>
      </c>
    </row>
    <row r="6" spans="1:16" ht="36.6" thickBot="1">
      <c r="A6" t="s">
        <v>218</v>
      </c>
      <c r="B6" s="17" t="s">
        <v>219</v>
      </c>
      <c r="D6" t="s">
        <v>145</v>
      </c>
      <c r="F6" t="s">
        <v>207</v>
      </c>
      <c r="H6" t="s">
        <v>150</v>
      </c>
      <c r="J6" s="11"/>
      <c r="K6" s="12"/>
      <c r="L6" s="6">
        <v>1</v>
      </c>
      <c r="M6" s="6">
        <v>2</v>
      </c>
      <c r="N6" s="6">
        <v>3</v>
      </c>
      <c r="O6" s="6">
        <v>4</v>
      </c>
      <c r="P6" s="6">
        <v>5</v>
      </c>
    </row>
    <row r="7" spans="1:16" ht="36.6" thickBot="1">
      <c r="A7" s="13" t="s">
        <v>220</v>
      </c>
      <c r="B7" s="17" t="s">
        <v>221</v>
      </c>
      <c r="F7" t="s">
        <v>146</v>
      </c>
      <c r="H7" t="s">
        <v>178</v>
      </c>
      <c r="J7" s="7" t="s">
        <v>149</v>
      </c>
      <c r="K7" s="7">
        <v>5</v>
      </c>
      <c r="L7" s="8" t="s">
        <v>222</v>
      </c>
      <c r="M7" s="8" t="s">
        <v>223</v>
      </c>
      <c r="N7" s="8" t="s">
        <v>224</v>
      </c>
      <c r="O7" s="8" t="s">
        <v>224</v>
      </c>
      <c r="P7" s="8" t="s">
        <v>224</v>
      </c>
    </row>
    <row r="8" spans="1:16" ht="15" thickBot="1">
      <c r="F8" t="s">
        <v>158</v>
      </c>
      <c r="H8" t="s">
        <v>147</v>
      </c>
      <c r="J8" s="7" t="s">
        <v>207</v>
      </c>
      <c r="K8" s="7">
        <v>4</v>
      </c>
      <c r="L8" s="8" t="s">
        <v>222</v>
      </c>
      <c r="M8" s="8" t="s">
        <v>222</v>
      </c>
      <c r="N8" s="8" t="s">
        <v>223</v>
      </c>
      <c r="O8" s="8" t="s">
        <v>224</v>
      </c>
      <c r="P8" s="8" t="s">
        <v>224</v>
      </c>
    </row>
    <row r="9" spans="1:16" ht="15" thickBot="1">
      <c r="F9" t="s">
        <v>208</v>
      </c>
      <c r="H9" t="s">
        <v>206</v>
      </c>
      <c r="J9" s="7" t="s">
        <v>146</v>
      </c>
      <c r="K9" s="7">
        <v>3</v>
      </c>
      <c r="L9" s="8" t="s">
        <v>225</v>
      </c>
      <c r="M9" s="8" t="s">
        <v>222</v>
      </c>
      <c r="N9" s="8" t="s">
        <v>222</v>
      </c>
      <c r="O9" s="8" t="s">
        <v>223</v>
      </c>
      <c r="P9" s="8" t="s">
        <v>224</v>
      </c>
    </row>
    <row r="10" spans="1:16" ht="15" thickBot="1">
      <c r="J10" s="7" t="s">
        <v>158</v>
      </c>
      <c r="K10" s="7">
        <v>2</v>
      </c>
      <c r="L10" s="8" t="s">
        <v>225</v>
      </c>
      <c r="M10" s="8" t="s">
        <v>225</v>
      </c>
      <c r="N10" s="8" t="s">
        <v>222</v>
      </c>
      <c r="O10" s="8" t="s">
        <v>222</v>
      </c>
      <c r="P10" s="8" t="s">
        <v>223</v>
      </c>
    </row>
    <row r="11" spans="1:16" ht="15" thickBot="1">
      <c r="J11" s="7" t="s">
        <v>208</v>
      </c>
      <c r="K11" s="7">
        <v>1</v>
      </c>
      <c r="L11" s="8" t="s">
        <v>225</v>
      </c>
      <c r="M11" s="8" t="s">
        <v>225</v>
      </c>
      <c r="N11" s="8" t="s">
        <v>225</v>
      </c>
      <c r="O11" s="8" t="s">
        <v>222</v>
      </c>
      <c r="P11" s="8" t="s">
        <v>222</v>
      </c>
    </row>
    <row r="12" spans="1:16">
      <c r="D12" s="2" t="s">
        <v>226</v>
      </c>
      <c r="F12" s="2" t="s">
        <v>227</v>
      </c>
    </row>
    <row r="13" spans="1:16">
      <c r="D13" t="s">
        <v>171</v>
      </c>
      <c r="F13" t="s">
        <v>199</v>
      </c>
    </row>
    <row r="14" spans="1:16">
      <c r="D14" t="s">
        <v>216</v>
      </c>
      <c r="F14" t="s">
        <v>201</v>
      </c>
    </row>
    <row r="15" spans="1:16">
      <c r="D15" t="s">
        <v>151</v>
      </c>
    </row>
  </sheetData>
  <conditionalFormatting sqref="L7:P11">
    <cfRule type="expression" dxfId="3" priority="1">
      <formula>L7="Negligible"</formula>
    </cfRule>
    <cfRule type="expression" dxfId="2" priority="2">
      <formula>L7="Tolerable"</formula>
    </cfRule>
    <cfRule type="expression" dxfId="1" priority="3">
      <formula>L7="Undesirable"</formula>
    </cfRule>
    <cfRule type="expression" dxfId="0" priority="4">
      <formula>L7="Intolerable"</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CSW</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Francisco Moreira</dc:creator>
  <cp:keywords/>
  <dc:description/>
  <cp:lastModifiedBy/>
  <cp:revision/>
  <dcterms:created xsi:type="dcterms:W3CDTF">2015-12-11T11:42:26Z</dcterms:created>
  <dcterms:modified xsi:type="dcterms:W3CDTF">2024-12-23T22:39:37Z</dcterms:modified>
  <cp:category/>
  <cp:contentStatus/>
</cp:coreProperties>
</file>