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14"/>
  <workbookPr hidePivotFieldList="1" defaultThemeVersion="166925"/>
  <mc:AlternateContent xmlns:mc="http://schemas.openxmlformats.org/markup-compatibility/2006">
    <mc:Choice Requires="x15">
      <x15ac:absPath xmlns:x15ac="http://schemas.microsoft.com/office/spreadsheetml/2010/11/ac" url="https://udghealthcare-my.sharepoint.com/personal/john_moser_inizio_health/Documents/Desktop/"/>
    </mc:Choice>
  </mc:AlternateContent>
  <xr:revisionPtr revIDLastSave="0" documentId="8_{99C51371-D5DA-4DF7-9C80-0786F6592943}" xr6:coauthVersionLast="47" xr6:coauthVersionMax="47" xr10:uidLastSave="{00000000-0000-0000-0000-000000000000}"/>
  <bookViews>
    <workbookView xWindow="-120" yWindow="-120" windowWidth="29040" windowHeight="15840" firstSheet="1" activeTab="2" xr2:uid="{1CD13BAE-EB19-447C-AC7A-96E65CDFF7D9}"/>
  </bookViews>
  <sheets>
    <sheet name="Question" sheetId="1" r:id="rId1"/>
    <sheet name="Interview Data" sheetId="5" r:id="rId2"/>
    <sheet name="Observation Data" sheetId="4" r:id="rId3"/>
  </sheets>
  <definedNames>
    <definedName name="_xlnm._FilterDatabase" localSheetId="1" hidden="1">'Interview Data'!$A$1:$T$10</definedName>
    <definedName name="_xlnm._FilterDatabase" localSheetId="2" hidden="1">'Observation Data'!$A$1:$W$1</definedName>
    <definedName name="_xlchart.v1.0" hidden="1">'Observation Data'!$I$1</definedName>
    <definedName name="_xlchart.v1.1" hidden="1">'Observation Data'!$I$2:$I$32</definedName>
    <definedName name="_xlchart.v1.10" hidden="1">'Interview Data'!$P$1</definedName>
    <definedName name="_xlchart.v1.11" hidden="1">'Interview Data'!$P$2:$P$26</definedName>
    <definedName name="_xlchart.v1.12" hidden="1">'Observation Data'!$I$1</definedName>
    <definedName name="_xlchart.v1.13" hidden="1">'Observation Data'!$I$2:$I$32</definedName>
    <definedName name="_xlchart.v1.14" hidden="1">'Observation Data'!$K$1</definedName>
    <definedName name="_xlchart.v1.15" hidden="1">'Observation Data'!$K$2:$K$32</definedName>
    <definedName name="_xlchart.v1.16" hidden="1">'Observation Data'!$M$1</definedName>
    <definedName name="_xlchart.v1.17" hidden="1">'Observation Data'!$M$2:$M$32</definedName>
    <definedName name="_xlchart.v1.18" hidden="1">'Observation Data'!$I$1</definedName>
    <definedName name="_xlchart.v1.19" hidden="1">'Observation Data'!$I$2:$I$32</definedName>
    <definedName name="_xlchart.v1.2" hidden="1">'Observation Data'!$K$1</definedName>
    <definedName name="_xlchart.v1.20" hidden="1">'Observation Data'!$K$1</definedName>
    <definedName name="_xlchart.v1.21" hidden="1">'Observation Data'!$K$2:$K$32</definedName>
    <definedName name="_xlchart.v1.22" hidden="1">'Observation Data'!$M$1</definedName>
    <definedName name="_xlchart.v1.23" hidden="1">'Observation Data'!$M$2:$M$32</definedName>
    <definedName name="_xlchart.v1.3" hidden="1">'Observation Data'!$K$2:$K$32</definedName>
    <definedName name="_xlchart.v1.4" hidden="1">'Observation Data'!$M$1</definedName>
    <definedName name="_xlchart.v1.5" hidden="1">'Observation Data'!$M$2:$M$32</definedName>
    <definedName name="_xlchart.v1.6" hidden="1">'Interview Data'!$N$1</definedName>
    <definedName name="_xlchart.v1.7" hidden="1">'Interview Data'!$N$2:$N$26</definedName>
    <definedName name="_xlchart.v1.8" hidden="1">'Interview Data'!$O$1</definedName>
    <definedName name="_xlchart.v1.9" hidden="1">'Interview Data'!$O$2:$O$26</definedName>
  </definedNames>
  <calcPr calcId="191028" concurrentCalc="0"/>
  <pivotCaches>
    <pivotCache cacheId="1588" r:id="rId4"/>
    <pivotCache cacheId="1589"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 i="4" l="1"/>
  <c r="E32" i="5"/>
  <c r="E43" i="5"/>
  <c r="E46" i="5"/>
  <c r="E50" i="5"/>
  <c r="E41" i="5"/>
  <c r="E33" i="5"/>
  <c r="E34" i="5"/>
  <c r="E35" i="5"/>
  <c r="E36" i="5"/>
  <c r="E37" i="5"/>
  <c r="E38" i="5"/>
  <c r="E39" i="5"/>
  <c r="E40" i="5"/>
  <c r="E42" i="5"/>
  <c r="E44" i="5"/>
  <c r="E45" i="5"/>
  <c r="E48" i="5"/>
  <c r="E49" i="5"/>
  <c r="E51" i="5"/>
  <c r="E52" i="5"/>
  <c r="E53" i="5"/>
  <c r="E54" i="5"/>
  <c r="E56" i="5"/>
  <c r="D27" i="5"/>
  <c r="G28" i="5"/>
  <c r="G27" i="5"/>
  <c r="D28" i="5"/>
  <c r="Q27" i="5"/>
  <c r="Q28" i="5"/>
  <c r="S28" i="5"/>
  <c r="S27" i="5"/>
  <c r="I28" i="5"/>
  <c r="I27" i="5"/>
  <c r="K28" i="5"/>
  <c r="K27" i="5"/>
  <c r="I32" i="4"/>
  <c r="K32" i="4"/>
  <c r="M32" i="4"/>
  <c r="F34" i="4"/>
  <c r="O30" i="4"/>
  <c r="O7" i="4"/>
  <c r="O18" i="4"/>
  <c r="O10" i="4"/>
  <c r="O22" i="4"/>
  <c r="O17" i="4"/>
  <c r="O6" i="4"/>
  <c r="O21" i="4"/>
  <c r="O11" i="4"/>
  <c r="O28" i="4"/>
  <c r="O3" i="4"/>
  <c r="O4" i="4"/>
  <c r="O20" i="4"/>
  <c r="O15" i="4"/>
  <c r="O9" i="4"/>
  <c r="O25" i="4"/>
  <c r="O26" i="4"/>
  <c r="O29" i="4"/>
  <c r="O16" i="4"/>
  <c r="O8" i="4"/>
  <c r="O24" i="4"/>
  <c r="O2" i="4"/>
  <c r="O5" i="4"/>
  <c r="O19" i="4"/>
  <c r="O13" i="4"/>
  <c r="O14" i="4"/>
  <c r="O31" i="4"/>
  <c r="O12" i="4"/>
  <c r="O23" i="4"/>
  <c r="O27" i="4"/>
  <c r="J30" i="4"/>
  <c r="N30" i="4"/>
  <c r="N7" i="4"/>
  <c r="N18" i="4"/>
  <c r="N10" i="4"/>
  <c r="N22" i="4"/>
  <c r="N17" i="4"/>
  <c r="N6" i="4"/>
  <c r="N21" i="4"/>
  <c r="N11" i="4"/>
  <c r="N28" i="4"/>
  <c r="N3" i="4"/>
  <c r="N4" i="4"/>
  <c r="N20" i="4"/>
  <c r="N15" i="4"/>
  <c r="N9" i="4"/>
  <c r="N25" i="4"/>
  <c r="N26" i="4"/>
  <c r="N29" i="4"/>
  <c r="N16" i="4"/>
  <c r="N8" i="4"/>
  <c r="N24" i="4"/>
  <c r="N2" i="4"/>
  <c r="N5" i="4"/>
  <c r="N19" i="4"/>
  <c r="N13" i="4"/>
  <c r="N14" i="4"/>
  <c r="N31" i="4"/>
  <c r="N12" i="4"/>
  <c r="N23" i="4"/>
  <c r="N27" i="4"/>
  <c r="L30" i="4"/>
  <c r="L7" i="4"/>
  <c r="L18" i="4"/>
  <c r="L10" i="4"/>
  <c r="L22" i="4"/>
  <c r="L17" i="4"/>
  <c r="L6" i="4"/>
  <c r="L21" i="4"/>
  <c r="L11" i="4"/>
  <c r="L28" i="4"/>
  <c r="L3" i="4"/>
  <c r="L4" i="4"/>
  <c r="L20" i="4"/>
  <c r="L15" i="4"/>
  <c r="L9" i="4"/>
  <c r="L25" i="4"/>
  <c r="L26" i="4"/>
  <c r="L29" i="4"/>
  <c r="L16" i="4"/>
  <c r="L8" i="4"/>
  <c r="L24" i="4"/>
  <c r="L2" i="4"/>
  <c r="L5" i="4"/>
  <c r="L19" i="4"/>
  <c r="L13" i="4"/>
  <c r="L14" i="4"/>
  <c r="L31" i="4"/>
  <c r="L12" i="4"/>
  <c r="L23" i="4"/>
  <c r="L27" i="4"/>
  <c r="J7" i="4"/>
  <c r="J18" i="4"/>
  <c r="J10" i="4"/>
  <c r="J22" i="4"/>
  <c r="J17" i="4"/>
  <c r="J6" i="4"/>
  <c r="J21" i="4"/>
  <c r="J11" i="4"/>
  <c r="J28" i="4"/>
  <c r="J3" i="4"/>
  <c r="J4" i="4"/>
  <c r="J20" i="4"/>
  <c r="J15" i="4"/>
  <c r="J9" i="4"/>
  <c r="J25" i="4"/>
  <c r="J26" i="4"/>
  <c r="J29" i="4"/>
  <c r="J16" i="4"/>
  <c r="J8" i="4"/>
  <c r="J24" i="4"/>
  <c r="J2" i="4"/>
  <c r="J5" i="4"/>
  <c r="J19" i="4"/>
  <c r="J13" i="4"/>
  <c r="J14" i="4"/>
  <c r="J31" i="4"/>
  <c r="J12" i="4"/>
  <c r="J23" i="4"/>
  <c r="J27" i="4"/>
  <c r="N32" i="4" l="1"/>
  <c r="L32" i="4"/>
  <c r="J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tc={170BE0CC-73D3-476D-8DD2-32941022E5A0}</author>
    <author>tc={A5642C10-1A42-490F-8C62-6D6C7A97D824}</author>
    <author>tc={60174874-B284-4BE5-9BFE-0E617868B56C}</author>
    <author>tc={AE66AC01-A0A4-4F79-BA02-F76292B155ED}</author>
    <author>tc={08E21E1E-62A8-4438-9589-C2590EB0CFED}</author>
    <author>tc={2B818107-5B29-4624-88F2-739E3C4A98D4}</author>
    <author>tc={B1686156-381B-401D-9B4A-429A66CBAEA5}</author>
    <author>tc={BC6AD2D7-A0DF-4C2F-A5BF-5BA204F1109B}</author>
    <author>tc={04CF9E0E-A7C0-4F77-B71F-EF17D134EB52}</author>
    <author>tc={4CFECB9D-1488-438A-85C9-E87A9AB35B36}</author>
    <author>tc={2E233645-236A-4766-8EB6-76DBD718F77F}</author>
    <author>tc={8E27555E-8571-4067-83F1-F30C200B1437}</author>
    <author>tc={FC76CB38-5443-416E-8715-2B6FE84B10A2}</author>
    <author>tc={EF5C1B59-A48C-46C4-AF89-7A0D7D1F8C48}</author>
    <author>tc={0E416D38-54F9-4ED7-A643-406127228383}</author>
    <author>tc={40D07B84-80A9-452C-AD99-EF6E9882A074}</author>
    <author>tc={F50FB0BD-3FE3-48DC-B4E1-14A477B722D9}</author>
    <author>tc={52A98DB6-0FEC-497F-8635-3C981C8B6D16}</author>
    <author>tc={4A6274A1-B8FA-4B38-BE9C-15769D68AB03}</author>
    <author>tc={2F49603F-195F-458F-A234-A26B7D2F5844}</author>
    <author>tc={51D4F400-A705-4290-B223-E6E435BFF687}</author>
    <author>tc={77353931-A147-493F-AA42-52774FFF15B8}</author>
    <author>tc={0E9E4657-4AD6-4E27-94EB-ECECBB63C214}</author>
    <author>tc={A89C91DA-ECDF-457C-93D5-F85C6CA61E8B}</author>
    <author>tc={AE1E1DA8-F869-4406-9A0C-F79C1B29F155}</author>
    <author>tc={2CB0F4FC-92D5-4699-9770-CB56EB0CAE64}</author>
    <author>tc={05340A44-56BB-45E5-9832-310A7A28D43F}</author>
    <author>tc={5D92F01D-C0B7-4F57-872F-EF8AC61F0339}</author>
    <author>tc={9C6956C4-1406-43A1-967C-73CC80D0B0B5}</author>
    <author>tc={77A9DEC0-063D-4877-9792-7CAE6AD196C8}</author>
    <author>tc={3DFCD6A9-6F06-407D-A6D5-FF6B7220E785}</author>
  </authors>
  <commentList>
    <comment ref="A1" authorId="0" shapeId="0" xr:uid="{170BE0CC-73D3-476D-8DD2-32941022E5A0}">
      <text>
        <t>[Threaded comment]
Your version of Excel allows you to read this threaded comment; however, any edits to it will get removed if the file is opened in a newer version of Excel. Learn more: https://go.microsoft.com/fwlink/?linkid=870924
Comment:
    I see no obvious correlation between perceived assertiveness and the asking of probing questions or the giving of branded messages
Reply:
    Seeking expanded coverage, whether federal, regional, or local, may help sway customers.
Reply:
    Brain volume data receives very prominent praise from the reps.
Reply:
    Expanded marketing to consumers is a common suggestion - a focus on brain volume data could be successful.
Reply:
    There are some heavy concerns about management at the company. Concerns summarize to: unapproachable management and lack of respect from management.
Recommend HR to sit down with these reps and ask for more focused info on their concerns - make them feel heard to help with retention and motivation, and discuss the concerns with managers. Many reported a positive company culture, so tweaks to only these reps may be satisfactory.
Reply:
    Data missing one interview.</t>
      </text>
    </comment>
    <comment ref="F1" authorId="1" shapeId="0" xr:uid="{A5642C10-1A42-490F-8C62-6D6C7A97D824}">
      <text>
        <t>[Threaded comment]
Your version of Excel allows you to read this threaded comment; however, any edits to it will get removed if the file is opened in a newer version of Excel. Learn more: https://go.microsoft.com/fwlink/?linkid=870924
Comment:
    Efficacy/Safety is the most prominent category. 
It is also the top discussed category in observed calls.</t>
      </text>
    </comment>
    <comment ref="J1" authorId="2" shapeId="0" xr:uid="{60174874-B284-4BE5-9BFE-0E617868B56C}">
      <text>
        <t>[Threaded comment]
Your version of Excel allows you to read this threaded comment; however, any edits to it will get removed if the file is opened in a newer version of Excel. Learn more: https://go.microsoft.com/fwlink/?linkid=870924
Comment:
    Overall: positive feelings towards data and story. Some think the data and/or the story is weak, but these feelings are mixed and in the minority.
Reply:
    Possibly - more clinical trial data, more marketing, more engaging presentations</t>
      </text>
    </comment>
    <comment ref="A2" authorId="3" shapeId="0" xr:uid="{AE66AC01-A0A4-4F79-BA02-F76292B155ED}">
      <text>
        <t>[Threaded comment]
Your version of Excel allows you to read this threaded comment; however, any edits to it will get removed if the file is opened in a newer version of Excel. Learn more: https://go.microsoft.com/fwlink/?linkid=870924
Comment:
    Rep 1 is very motivated and likes the messaging, but feels the tools/resources are inadequate. 
Update their cost/coverage resources.
Reply:
    Rep identified as very assertive but asked 1 probing question each and gave 1-2 branded messages each. They got one customer to commit to a follow-up call.</t>
      </text>
    </comment>
    <comment ref="R2" authorId="4" shapeId="0" xr:uid="{08E21E1E-62A8-4438-9589-C2590EB0CFED}">
      <text>
        <t>[Threaded comment]
Your version of Excel allows you to read this threaded comment; however, any edits to it will get removed if the file is opened in a newer version of Excel. Learn more: https://go.microsoft.com/fwlink/?linkid=870924
Comment:
    Rep's financial info is poor- update</t>
      </text>
    </comment>
    <comment ref="A3" authorId="5" shapeId="0" xr:uid="{2B818107-5B29-4624-88F2-739E3C4A98D4}">
      <text>
        <t>[Threaded comment]
Your version of Excel allows you to read this threaded comment; however, any edits to it will get removed if the file is opened in a newer version of Excel. Learn more: https://go.microsoft.com/fwlink/?linkid=870924
Comment:
    Rep 2 is very confident and motivated, and believes in the product/messaging/company. Rep gets high marks for getting TWO commitments to prescribing/influencing.
Reply:
    Rep is knowledgeable about local coverage plans. 
Reply:
    Rep rated as ideal assertive, asked 3-4 probing questions each and gave 4 branded messages each.</t>
      </text>
    </comment>
    <comment ref="A4" authorId="6" shapeId="0" xr:uid="{B1686156-381B-401D-9B4A-429A66CBAEA5}">
      <text>
        <t>[Threaded comment]
Your version of Excel allows you to read this threaded comment; however, any edits to it will get removed if the file is opened in a newer version of Excel. Learn more: https://go.microsoft.com/fwlink/?linkid=870924
Comment:
    Unhappy with the product direction, lack of coverage, and company overall.
Reply:
    Rep 3 believed to have above average assertiveness, and did ask some probing questions. However, Rep does not believe in the product or messaging, and did not ask for any commitment. Rep did not mention cost, because Rep is unhappy with the lack of coverage.
Reply:
    Is it accurate that there is no coverage in Rep's area? 
If there is coverage, inform Rep and provide better resources. 
If there is not coverage, work on securing coverage for this area or consider focusing sales on other, covered areas. 
Perhaps there is no universal coverage, but there IS local Managed Care coverage.</t>
      </text>
    </comment>
    <comment ref="J4" authorId="7" shapeId="0" xr:uid="{BC6AD2D7-A0DF-4C2F-A5BF-5BA204F1109B}">
      <text>
        <t>[Threaded comment]
Your version of Excel allows you to read this threaded comment; however, any edits to it will get removed if the file is opened in a newer version of Excel. Learn more: https://go.microsoft.com/fwlink/?linkid=870924
Comment:
    Rep 3 is not happy with story.</t>
      </text>
    </comment>
    <comment ref="A5" authorId="8" shapeId="0" xr:uid="{04CF9E0E-A7C0-4F77-B71F-EF17D134EB52}">
      <text>
        <t>[Threaded comment]
Your version of Excel allows you to read this threaded comment; however, any edits to it will get removed if the file is opened in a newer version of Excel. Learn more: https://go.microsoft.com/fwlink/?linkid=870924
Comment:
    Rep 4 was confident and motivated, had no concerns. Rep was successful in getting one customer to prescribe/influence.
Reply:
    Rep rated as above average assertive, asked 0 probing questions, gave 4 branded messages, and was still successful.</t>
      </text>
    </comment>
    <comment ref="A6" authorId="9" shapeId="0" xr:uid="{4CFECB9D-1488-438A-85C9-E87A9AB35B36}">
      <text>
        <t>[Threaded comment]
Your version of Excel allows you to read this threaded comment; however, any edits to it will get removed if the file is opened in a newer version of Excel. Learn more: https://go.microsoft.com/fwlink/?linkid=870924
Comment:
    Rep 5 asked for no commitment, got no commitment. Rep was very confident and motivated, and felt they had appropriate resources.
Reply:
    Identified as ideally assertive, asked 4 questions and gave 4 messages.</t>
      </text>
    </comment>
    <comment ref="A7" authorId="10" shapeId="0" xr:uid="{2E233645-236A-4766-8EB6-76DBD718F77F}">
      <text>
        <t>[Threaded comment]
Your version of Excel allows you to read this threaded comment; however, any edits to it will get removed if the file is opened in a newer version of Excel. Learn more: https://go.microsoft.com/fwlink/?linkid=870924
Comment:
    Rep 6 is motivated and believes in the product and the "long game" with customers. Only somewhat confident in a sale, but got a successful commitment to prescribing/influencing.
Reply:
    Identified as ideally assertive, asked 4 questions and gave 4 messages.</t>
      </text>
    </comment>
    <comment ref="A8" authorId="11" shapeId="0" xr:uid="{8E27555E-8571-4067-83F1-F30C200B1437}">
      <text>
        <t>[Threaded comment]
Your version of Excel allows you to read this threaded comment; however, any edits to it will get removed if the file is opened in a newer version of Excel. Learn more: https://go.microsoft.com/fwlink/?linkid=870924
Comment:
    Didn't ask for commitment, got no commitment. Surveyed very confident and motivated, with no concerns. Focused completely on cost aspect, 0 on practice and efficacy, though indicated efficacy message is most important. Brief  survey responses.</t>
      </text>
    </comment>
    <comment ref="A9" authorId="12" shapeId="0" xr:uid="{FC76CB38-5443-416E-8715-2B6FE84B10A2}">
      <text>
        <t>[Threaded comment]
Your version of Excel allows you to read this threaded comment; however, any edits to it will get removed if the file is opened in a newer version of Excel. Learn more: https://go.microsoft.com/fwlink/?linkid=870924
Comment:
    Rep 8 was mostly confident and motivated, with some minor concerns about messaging and resource accuracy. However, Rep could not get customer to continue prescribing. This was the weakest result of all 30 samples.
Reply:
    Rep identified as very assertive, asked 3 questions and gave 3 messages.</t>
      </text>
    </comment>
    <comment ref="A10" authorId="13" shapeId="0" xr:uid="{EF5C1B59-A48C-46C4-AF89-7A0D7D1F8C48}">
      <text>
        <t>[Threaded comment]
Your version of Excel allows you to read this threaded comment; however, any edits to it will get removed if the file is opened in a newer version of Excel. Learn more: https://go.microsoft.com/fwlink/?linkid=870924
Comment:
    Rep 9 was very confident and motivated, but felt the info is too dense to present well. Asked for no commitments from 2, got no commitments. One customer seemed to be continuing use.
Reply:
    Identified as ideally assertive, asked 3 questions, gave 2 messages</t>
      </text>
    </comment>
    <comment ref="A11" authorId="14" shapeId="0" xr:uid="{0E416D38-54F9-4ED7-A643-406127228383}">
      <text>
        <t>[Threaded comment]
Your version of Excel allows you to read this threaded comment; however, any edits to it will get removed if the file is opened in a newer version of Excel. Learn more: https://go.microsoft.com/fwlink/?linkid=870924
Comment:
    Rep 10 extremely confident and motivated. Asked for no commitment, got no commitment. Brief survey responses.
Reply:
    Identified as ideally assertive, asked 1 question, gave 3 messages</t>
      </text>
    </comment>
    <comment ref="A12" authorId="15" shapeId="0" xr:uid="{40D07B84-80A9-452C-AD99-EF6E9882A074}">
      <text>
        <t>[Threaded comment]
Your version of Excel allows you to read this threaded comment; however, any edits to it will get removed if the file is opened in a newer version of Excel. Learn more: https://go.microsoft.com/fwlink/?linkid=870924
Comment:
    Rep 11 is very confident and motivated, but finds the visual presentation to be very poor, and "would do better with [universal or regional coverage]". Asked for no commitment, got no commitment, but promised to follow up with customer on concerns the customer had.
Reply:
    Identified as somewhat assertive, asked 3 questions, gave 4 messages</t>
      </text>
    </comment>
    <comment ref="A13" authorId="16" shapeId="0" xr:uid="{F50FB0BD-3FE3-48DC-B4E1-14A477B722D9}">
      <text>
        <t>[Threaded comment]
Your version of Excel allows you to read this threaded comment; however, any edits to it will get removed if the file is opened in a newer version of Excel. Learn more: https://go.microsoft.com/fwlink/?linkid=870924
Comment:
    Rep 12 is very confident in making a sale and believes in the product. Rep sees a lack of data but sufficient resources overall. However, Rep is struggling to find motivation under perceived poor leadership and a lack of respect for Rep's contributions.
Reply:
    Rep got no commitment after the customer "abruptly hung up."
Reply:
    Identified as very assertive, asked 0 questions, gave 1 message</t>
      </text>
    </comment>
    <comment ref="A14" authorId="17" shapeId="0" xr:uid="{52A98DB6-0FEC-497F-8635-3C981C8B6D16}">
      <text>
        <t>[Threaded comment]
Your version of Excel allows you to read this threaded comment; however, any edits to it will get removed if the file is opened in a newer version of Excel. Learn more: https://go.microsoft.com/fwlink/?linkid=870924
Comment:
    Very confident and motivated, thinks highly of the given resources. Asked for no commitment, got no commitment. 
Reply:
    Identified as ideally assertive, asked 4 questions, gave 3 messages</t>
      </text>
    </comment>
    <comment ref="A15" authorId="18" shapeId="0" xr:uid="{4A6274A1-B8FA-4B38-BE9C-15769D68AB03}">
      <text>
        <t>[Threaded comment]
Your version of Excel allows you to read this threaded comment; however, any edits to it will get removed if the file is opened in a newer version of Excel. Learn more: https://go.microsoft.com/fwlink/?linkid=870924
Comment:
    Rep 14 somewhat confident and motivated, mostly satisfied with messaging and resources. Asked for no commitment, got no commitment.
Reply:
    Identified as ideally assertive, asked 1 question, gave 2 messages</t>
      </text>
    </comment>
    <comment ref="A16" authorId="19" shapeId="0" xr:uid="{2F49603F-195F-458F-A234-A26B7D2F5844}">
      <text>
        <t>[Threaded comment]
Your version of Excel allows you to read this threaded comment; however, any edits to it will get removed if the file is opened in a newer version of Excel. Learn more: https://go.microsoft.com/fwlink/?linkid=870924
Comment:
    Rep 15 was extremely confident and motivated, and believed greatly in the messaging and resources. Asked for follow-up call, customer declined. Brief survey responses.
Reply:
    Identified as very assertive, asked 0 questions, gave 0 messages - customer ended call after 2 minutes.</t>
      </text>
    </comment>
    <comment ref="A17" authorId="20" shapeId="0" xr:uid="{51D4F400-A705-4290-B223-E6E435BFF687}">
      <text>
        <t>[Threaded comment]
Your version of Excel allows you to read this threaded comment; however, any edits to it will get removed if the file is opened in a newer version of Excel. Learn more: https://go.microsoft.com/fwlink/?linkid=870924
Comment:
    DUPLICATE</t>
      </text>
    </comment>
    <comment ref="A18" authorId="21" shapeId="0" xr:uid="{77353931-A147-493F-AA42-52774FFF15B8}">
      <text>
        <t>[Threaded comment]
Your version of Excel allows you to read this threaded comment; however, any edits to it will get removed if the file is opened in a newer version of Excel. Learn more: https://go.microsoft.com/fwlink/?linkid=870924
Comment:
    Rep 16 very confident and motivated, happy with resources and messaging. Suggests more disease state material. Asked for 2 commitments, got 1 customer to commit to thinking about prescribing. Made a short 3rd call with no commitment.
Reply:
    Identified as extremely assertive, asked 2-4 questions, gave 2-4 messages</t>
      </text>
    </comment>
    <comment ref="A19" authorId="22" shapeId="0" xr:uid="{0E9E4657-4AD6-4E27-94EB-ECECBB63C214}">
      <text>
        <t>[Threaded comment]
Your version of Excel allows you to read this threaded comment; however, any edits to it will get removed if the file is opened in a newer version of Excel. Learn more: https://go.microsoft.com/fwlink/?linkid=870924
Comment:
    Rep 17 was only somewhat confident, but extremely motivated, and confident in the messaging and resources. Got a successful commitment to prescribing/influencing.
Reply:
    Identified as ideally assertive, asked 4 questions, gave 4 messages</t>
      </text>
    </comment>
    <comment ref="A20" authorId="23" shapeId="0" xr:uid="{A89C91DA-ECDF-457C-93D5-F85C6CA61E8B}">
      <text>
        <t>[Threaded comment]
Your version of Excel allows you to read this threaded comment; however, any edits to it will get removed if the file is opened in a newer version of Excel. Learn more: https://go.microsoft.com/fwlink/?linkid=870924
Comment:
    Rep 18 was extremely confident and motivated, and was mostly happy with messaging and resources, but suggested increased visibility in patient area. Got no commitment. Responded only with constructive/critical feedback.
Reply:
    Identified as extremely assertive, asked 2 questions, gave 3 messages</t>
      </text>
    </comment>
    <comment ref="A21" authorId="24" shapeId="0" xr:uid="{AE1E1DA8-F869-4406-9A0C-F79C1B29F155}">
      <text>
        <t>[Threaded comment]
Your version of Excel allows you to read this threaded comment; however, any edits to it will get removed if the file is opened in a newer version of Excel. Learn more: https://go.microsoft.com/fwlink/?linkid=870924
Comment:
    Rep 19 is only somewhat confident and motivated. Rep believes his target audience is small and customers are apprehensive about the product. Rep is satisfied with messaging and tools, but suggests more tools including patient programs and a hub. Got no commitment to prescribe.
Reply:
    Identified as below average assertive, asked 2 questions, gave 2 messages</t>
      </text>
    </comment>
    <comment ref="A22" authorId="25" shapeId="0" xr:uid="{2CB0F4FC-92D5-4699-9770-CB56EB0CAE64}">
      <text>
        <t>[Threaded comment]
Your version of Excel allows you to read this threaded comment; however, any edits to it will get removed if the file is opened in a newer version of Excel. Learn more: https://go.microsoft.com/fwlink/?linkid=870924
Comment:
    Rep 20 is somewhat confident but extremely motivated. Rep is very happy with the messaging and resources. Got one commitment to a follow-up call.
Reply:
    Identified as mostly assertive, asked 3 questions, gave 4 messages</t>
      </text>
    </comment>
    <comment ref="A23" authorId="26" shapeId="0" xr:uid="{05340A44-56BB-45E5-9832-310A7A28D43F}">
      <text>
        <t>[Threaded comment]
Your version of Excel allows you to read this threaded comment; however, any edits to it will get removed if the file is opened in a newer version of Excel. Learn more: https://go.microsoft.com/fwlink/?linkid=870924
Comment:
    Rep 21 is very confident and motivated, Rep believes in the product. Suggests tv commercials to expand visibility, and more info available during presentation, otherwise happy with messaging and tools. Got 1 successful commitment to influencing others.
Reply:
    Identified as ideally assertive, asked 2 questions, gave 4 messages</t>
      </text>
    </comment>
    <comment ref="A24" authorId="27" shapeId="0" xr:uid="{5D92F01D-C0B7-4F57-872F-EF8AC61F0339}">
      <text>
        <t>[Threaded comment]
Your version of Excel allows you to read this threaded comment; however, any edits to it will get removed if the file is opened in a newer version of Excel. Learn more: https://go.microsoft.com/fwlink/?linkid=870924
Comment:
    Rep 22 was very confident and motivated, but only somewhat satisfied with the messaging and resources. Suggests more marketing to consumers and more patient support. Got 1 commitment to think about prescribing.
Reply:
    Identified as below average assertive, asked 3 questions, gave 4 messages</t>
      </text>
    </comment>
    <comment ref="A25" authorId="28" shapeId="0" xr:uid="{9C6956C4-1406-43A1-967C-73CC80D0B0B5}">
      <text>
        <t>[Threaded comment]
Your version of Excel allows you to read this threaded comment; however, any edits to it will get removed if the file is opened in a newer version of Excel. Learn more: https://go.microsoft.com/fwlink/?linkid=870924
Comment:
    Sales Rep 23 was not included in original table - either no interview was given, or there was an error with data entry.</t>
      </text>
    </comment>
    <comment ref="A26" authorId="29" shapeId="0" xr:uid="{77A9DEC0-063D-4877-9792-7CAE6AD196C8}">
      <text>
        <t>[Threaded comment]
Your version of Excel allows you to read this threaded comment; however, any edits to it will get removed if the file is opened in a newer version of Excel. Learn more: https://go.microsoft.com/fwlink/?linkid=870924
Comment:
    Rep 24 was not very confident and only somewhat motivated, but were very satisfied with the messaging and resources. Rep is not sure doctors will see Product A as better than similar products, and sees management as unstable.</t>
      </text>
    </comment>
    <comment ref="G31" authorId="30" shapeId="0" xr:uid="{3DFCD6A9-6F06-407D-A6D5-FF6B7220E785}">
      <text>
        <t>[Threaded comment]
Your version of Excel allows you to read this threaded comment; however, any edits to it will get removed if the file is opened in a newer version of Excel. Learn more: https://go.microsoft.com/fwlink/?linkid=870924
Comment:
    In all cases, those who were most successful performed above or far above their expectations, when looking at their confidence levels. Their confidence levels were within 5-8. They were also highly motivated, with motivation levels of 8-10.
Reply:
    Meanwhile, those who were most unsuccessful all performed far below their expectations, when looking at their confidence levels. Most of these reps had a confidence level of 10.
Reply:
    One of the reps who got a 2 call outcome was the least confident rep. Their lack of confidence may have discouraged them from asking for a commitment.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tc={F44079BE-CE0A-4819-969B-2A35E4CF2357}</author>
    <author>tc={8111A310-A3D5-4236-85C7-79F61C7ABD61}</author>
    <author>tc={409C7E04-9051-49C3-A315-65EA954AB388}</author>
    <author>tc={17AF681F-CCCE-43AC-8B13-ED6BFF6D3082}</author>
    <author>tc={538AF410-06C1-41A0-8505-CACA32FCE674}</author>
    <author>tc={F0FBCC5C-12E9-4BC0-9A78-3648B634C2E5}</author>
    <author>tc={80BDEB8D-A7C3-4172-A7E6-37C649E10700}</author>
    <author>tc={A6B8815F-1850-43D2-8C20-B7D57BABA480}</author>
    <author>tc={344B4110-326D-4270-9454-29980BA58782}</author>
    <author>tc={7CAB5C0C-AD3A-427C-B00A-15A6EFC36EA4}</author>
  </authors>
  <commentList>
    <comment ref="A1" authorId="0" shapeId="0" xr:uid="{F44079BE-CE0A-4819-969B-2A35E4CF2357}">
      <text>
        <t>[Threaded comment]
Your version of Excel allows you to read this threaded comment; however, any edits to it will get removed if the file is opened in a newer version of Excel. Learn more: https://go.microsoft.com/fwlink/?linkid=870924
Comment:
    I will assign each call a number 1-5, based on success of the call. 
5: Most Successful
The call resulted in a full success - the customer committed to either increasing dosage/prescribing or to influencing others.
4: Somewhat Successful
The call resulted in a partial success - the customer did make a commitment, but only to a follow-up call or to think about increasing usage.
3: Neutral
The call was essentially neutral - the customer made no commitments, and though the Rep did not ask for any, it may have been a social call, or the customer is already using Product A to some extent.
2: Somewhat Unsuccessful
The call was not successful - the customer made no commitments and does not already prescribe Product A, and though the Rep did not ask for any, the customer made no definitive rebuke.
1: Most Unsuccessful
The call was very much not successful - the customer made no commitments, either indicating that they would cease continuing to use Product A, or indicating that they were not interested in prescribing when asked for commitment.
Reply:
    Process:
(Only assign one classification number to each call.)
Filter calls to only those with a commitment.
Assign 5 to calls resulting in a commitment to increase usage/prescribing or to influence others.
Assign 4 to calls resulting in a commitment to maintain usage, to a follow-up call, or to think about prescribing.
Filter to all calls resulting in no commitment.
Assign 1 to calls where the Rep asked for some type of commitment, but was declined. Also look at how the call ended - assign 1 where the customer hung up or otherwise indicated zero interest.
Assign 3 to calls where the Rep asked for no commitment and where the call seemed friendly, or like an existing customer was just asking a clarifying question. Overall these are not "sales" calls.
Assign 2 to the remaining calls. These remaining calls should be calls where the Rep asked for no commitment, and the customer was not interested. 
The key difference between these "2" calls and "3" calls should be that "2" calls seem like unsuccessful sales calls, whereas "3" calls do not seem like sales calls in the first place.</t>
      </text>
    </comment>
    <comment ref="C1" authorId="1" shapeId="0" xr:uid="{8111A310-A3D5-4236-85C7-79F61C7ABD61}">
      <text>
        <t>[Threaded comment]
Your version of Excel allows you to read this threaded comment; however, any edits to it will get removed if the file is opened in a newer version of Excel. Learn more: https://go.microsoft.com/fwlink/?linkid=870924
Comment:
    Data missing two calls, one by Rep 22 and one by Rep 23.</t>
      </text>
    </comment>
    <comment ref="E1" authorId="2" shapeId="0" xr:uid="{409C7E04-9051-49C3-A315-65EA954AB388}">
      <text>
        <t>[Threaded comment]
Your version of Excel allows you to read this threaded comment; however, any edits to it will get removed if the file is opened in a newer version of Excel. Learn more: https://go.microsoft.com/fwlink/?linkid=870924
Comment:
    Of 9 high priority users: 3 made a commitment, 2 of these 3 committed to prescribing/influencing</t>
      </text>
    </comment>
    <comment ref="I1" authorId="3" shapeId="0" xr:uid="{17AF681F-CCCE-43AC-8B13-ED6BFF6D3082}">
      <text>
        <t>[Threaded comment]
Your version of Excel allows you to read this threaded comment; however, any edits to it will get removed if the file is opened in a newer version of Excel. Learn more: https://go.microsoft.com/fwlink/?linkid=870924
Comment:
    I would have expected a strong positive correlation between time spent discussing the customer's practice and time the customer spent speaking. There appears to be no or little correlation. My assumption was that this category gives the customer time to discuss their practice; however, now I am inferring that the rep has done research on this already and is connecting the dots between the product and the customer's practice, providing the customer with context for why the product would benefit the customer's patients.</t>
      </text>
    </comment>
    <comment ref="S1" authorId="4" shapeId="0" xr:uid="{538AF410-06C1-41A0-8505-CACA32FCE674}">
      <text>
        <t>[Threaded comment]
Your version of Excel allows you to read this threaded comment; however, any edits to it will get removed if the file is opened in a newer version of Excel. Learn more: https://go.microsoft.com/fwlink/?linkid=870924
Comment:
    There may be a weak positive correlation between number of probing questions asked and success.</t>
      </text>
    </comment>
    <comment ref="T1" authorId="5" shapeId="0" xr:uid="{F0FBCC5C-12E9-4BC0-9A78-3648B634C2E5}">
      <text>
        <t>[Threaded comment]
Your version of Excel allows you to read this threaded comment; however, any edits to it will get removed if the file is opened in a newer version of Excel. Learn more: https://go.microsoft.com/fwlink/?linkid=870924
Comment:
    The most successful calls all included 4 branded product messages</t>
      </text>
    </comment>
    <comment ref="W1" authorId="6" shapeId="0" xr:uid="{80BDEB8D-A7C3-4172-A7E6-37C649E10700}">
      <text>
        <t>[Threaded comment]
Your version of Excel allows you to read this threaded comment; however, any edits to it will get removed if the file is opened in a newer version of Excel. Learn more: https://go.microsoft.com/fwlink/?linkid=870924
Comment:
    6 of 30 committed to increasing usage/prescribing or to influencing others
Reply:
    Those 6 generally discussed topics in order 1-2-3, 3 (cost) always either last or not included.</t>
      </text>
    </comment>
    <comment ref="C11" authorId="7" shapeId="0" xr:uid="{A6B8815F-1850-43D2-8C20-B7D57BABA480}">
      <text>
        <t>[Threaded comment]
Your version of Excel allows you to read this threaded comment; however, any edits to it will get removed if the file is opened in a newer version of Excel. Learn more: https://go.microsoft.com/fwlink/?linkid=870924
Comment:
    Only 1 call for this rep is included in the observation data, rather than the reported 2 calls.</t>
      </text>
    </comment>
    <comment ref="C17" authorId="8" shapeId="0" xr:uid="{344B4110-326D-4270-9454-29980BA58782}">
      <text>
        <t>[Threaded comment]
Your version of Excel allows you to read this threaded comment; however, any edits to it will get removed if the file is opened in a newer version of Excel. Learn more: https://go.microsoft.com/fwlink/?linkid=870924
Comment:
    Only 1 call for this rep is included in the observation data, rather than the reported 2 calls.</t>
      </text>
    </comment>
    <comment ref="V31" authorId="9" shapeId="0" xr:uid="{7CAB5C0C-AD3A-427C-B00A-15A6EFC36EA4}">
      <text>
        <t>[Threaded comment]
Your version of Excel allows you to read this threaded comment; however, any edits to it will get removed if the file is opened in a newer version of Excel. Learn more: https://go.microsoft.com/fwlink/?linkid=870924
Comment:
    One customer will not be renewing their usage.
Reply:
    Sales Rep 8 was very confident going in, but got arguably the worst result. Rep believed that safety is the top concern and that pushing the sale is key. The customer only spoke for 15% of the call, and it was only 10 minutes long - perhaps this customer felt the rep was too aggressive?</t>
      </text>
    </comment>
  </commentList>
</comments>
</file>

<file path=xl/sharedStrings.xml><?xml version="1.0" encoding="utf-8"?>
<sst xmlns="http://schemas.openxmlformats.org/spreadsheetml/2006/main" count="418" uniqueCount="242">
  <si>
    <t>Case Problem Question:</t>
  </si>
  <si>
    <r>
      <rPr>
        <b/>
        <sz val="12"/>
        <color rgb="FF000000"/>
        <rFont val="Calibri"/>
      </rPr>
      <t xml:space="preserve">BACKGROUND: A national pharmaceutical company hired your team to collect data from their field sales teams from across the country. The CEO is looking to obtain insights that will aid in the company's optimal goal of being a leader in their market. In order to do this, the company's Sales Representatives need to gain agreement from customers to </t>
    </r>
    <r>
      <rPr>
        <b/>
        <u/>
        <sz val="12"/>
        <color rgb="FF000000"/>
        <rFont val="Calibri"/>
      </rPr>
      <t xml:space="preserve">increase prescribing of their product and/or to be an active advocate for the product with other influential Health Care Professionals (HCP).
</t>
    </r>
    <r>
      <rPr>
        <b/>
        <sz val="12"/>
        <color rgb="FF000000"/>
        <rFont val="Calibri"/>
      </rPr>
      <t xml:space="preserve">
Your team joined 30 Sales Representatives for a day in the field to gather data while observing customer interactions. Your team also conducted interviews around the belief and direction/intention of the field team. 
Your task is to analyze the customer observation data and internal field team interview data, then present your findings to the pharmaceutical company's Home Office team. The CEO is looking for answers to two important questions about their company. This client would like a 10-15 minute PowerPoint presentation of the data in response to the questions you've been hired to analyze.
</t>
    </r>
    <r>
      <rPr>
        <i/>
        <sz val="12"/>
        <color rgb="FF000000"/>
        <rFont val="Calibri"/>
      </rPr>
      <t xml:space="preserve">1. How much time do Sales Representatives spend talking about the following topics?
(A.)Customer's practice/patient population 
(B.)Product A's efficacy and safety information 
(C.)Cost/Customer affordability/Financial programs
2. Do the Sales Representatives' beliefs and perceptions from the interview relate to their observed performance?
</t>
    </r>
    <r>
      <rPr>
        <b/>
        <sz val="12"/>
        <color rgb="FF000000"/>
        <rFont val="Calibri"/>
      </rPr>
      <t xml:space="preserve">
</t>
    </r>
    <r>
      <rPr>
        <i/>
        <sz val="12"/>
        <color rgb="FF000000"/>
        <rFont val="Calibri"/>
      </rPr>
      <t>3. Assessing each observation (from Observation data tab, column A) on a self-made assessment/grading, how are the company's Sales Representatives tracking towards their optimal goal?</t>
    </r>
  </si>
  <si>
    <t>In addition to providing the slides that answer the questions above, the CEO will be looking for recommendations that could be actioned to improve the business based on the data collected.</t>
  </si>
  <si>
    <t>*Send analysis workspace (i.e excel or other analysis tool utilized) to STEM Healthcare with final presentation minimum 48hrs in advance from scheduled presentation date*</t>
  </si>
  <si>
    <t>*Mark any adjustments to original data with yellow highlight*</t>
  </si>
  <si>
    <t>Project Participant</t>
  </si>
  <si>
    <t>Region</t>
  </si>
  <si>
    <t>How long in years have you been in your current role?</t>
  </si>
  <si>
    <t>On a scale of 1-10, how confident are you that customers will prescribe Product A for the target patient type?</t>
  </si>
  <si>
    <t>On a scale of 1-10, how confident are you that customers will prescribe Product A for the target patient type? (context)</t>
  </si>
  <si>
    <t>From your perspective… What is the most effective way to appropriately differentiate Product A from other competitive products in the minds of your customers?</t>
  </si>
  <si>
    <t>Where 1 = not assertive/ competitive enough, 5 = ideal level of competitiveness, and 10 = too assertive/ competitive... On a scale of 1-10, how would you rate your overall level of assertiveness / competitiveness in Product A calls?</t>
  </si>
  <si>
    <t>Where 1 = not assertive/ competitive enough, 5 = ideal level of competitiveness, and 10 = too assertive/ competitive... On a scale of 1-10, how would you rate your overall level of assertiveness / competitiveness in Product A calls? (context)</t>
  </si>
  <si>
    <t>On a scale of 1-10, how you would rate the overall effectiveness of the current commercial brand story for Product A?</t>
  </si>
  <si>
    <t>On a scale of 1-10, how you would rate the overall effectiveness of the current commercial brand story for Product A? (context)</t>
  </si>
  <si>
    <t>On a scale of 1-10, how useful are the tool/resources you have at helping you effectively promote Product A?</t>
  </si>
  <si>
    <t>On a scale of 1-10, how useful are the tool/resources you have at helping you effectively promote Product A? (context)</t>
  </si>
  <si>
    <t>Allocating 100%, how do you intend to spend your time across the following topics? (next 3 columns)</t>
  </si>
  <si>
    <t>% of time spent discussing the customer's practice/patient population</t>
  </si>
  <si>
    <t>% of time spent discussing efficacy and safety information</t>
  </si>
  <si>
    <t>% of time spent discussing cost/customer affordability/financial programs</t>
  </si>
  <si>
    <t>On a scale of 1-10, to what extent are you equipped with the tools and resources to effectively discuss cost/coverage?</t>
  </si>
  <si>
    <t>On a scale of 1-10, to what extent are you equipped with the tools and resources to effectively discuss cost/coverage?2</t>
  </si>
  <si>
    <t>On a scale of 1-10, how motivated are you at the moment?</t>
  </si>
  <si>
    <t>On a scale of 1-10, how motivated are you at the moment? (context)</t>
  </si>
  <si>
    <t>Sales Rep 1</t>
  </si>
  <si>
    <t>WEST</t>
  </si>
  <si>
    <t>Those patients barrier to getting the treatment and other meds -need something to work faster</t>
  </si>
  <si>
    <t>Efficacy data-tolerability, ease of use</t>
  </si>
  <si>
    <t>Not pushy but always looking for the appropriate patient type and provide value with clinical messages</t>
  </si>
  <si>
    <t>Good data, good message, wish we would've had it from launch</t>
  </si>
  <si>
    <t>Our state doesn't have bridge and the marketing pieces do not apply</t>
  </si>
  <si>
    <t>Resources available are inaccurate</t>
  </si>
  <si>
    <t>Motivated except for the barriers and hoping and optimistic the company will change access for the patients</t>
  </si>
  <si>
    <t>Sales Rep 2</t>
  </si>
  <si>
    <t>EAST</t>
  </si>
  <si>
    <t>cusotmers are very aware of this patient type being highly appropriate for Product A.  It is often other reasons separate from their confidence in the product as to why they may not prescribe it.</t>
  </si>
  <si>
    <t>Brain Volume Loss and Annualized Relapse Rate data as well as strong Safety data</t>
  </si>
  <si>
    <t>Need to be assertive especially versus competitors but not to the point to turn cusotmers off.</t>
  </si>
  <si>
    <t>Very strong story</t>
  </si>
  <si>
    <t>Likes the visuals and newer promotional items</t>
  </si>
  <si>
    <t>Solid tools and resources on local Managed Care coverage</t>
  </si>
  <si>
    <t>I am very motivated to grow my Territory and maximize potential.  I enjoy working in this space.</t>
  </si>
  <si>
    <t>Sales Rep 3</t>
  </si>
  <si>
    <t>A lot of high efficacy options. In a very crowded market space. The Hub experience is poor.  (a 5 is being nice.)</t>
  </si>
  <si>
    <t>I think the data is great.  But the story is not.  The words they ask us to use are not connecting with the cusotmer's.  "Mind and Body" sounds like going to a day spa.  Marketing wants us to use this verbiage with cusotmers (as an example)</t>
  </si>
  <si>
    <t>The resources could be more direct and concise.  The Hub resource is too confusing.  Needs to be streamlined, as an example.</t>
  </si>
  <si>
    <t>It doesn't matter what the resources are because its not covered.  The managed care piece is worthless without the coverage to back it up.</t>
  </si>
  <si>
    <t>This is not normal.  I'm normally a very motivated person.  This is a very toxic environment.  The company says they are for the patient, but actions don't match.  They put reps in a position that they are a burdon to them, versus bieng valuable. It's not a safe place to give honest feedback, even with solutions.</t>
  </si>
  <si>
    <t>Sales Rep 4</t>
  </si>
  <si>
    <t>Efficacy, safety , dosing, managed Care</t>
  </si>
  <si>
    <t>Sales Rep 5</t>
  </si>
  <si>
    <t>We are seeing good response to the messages</t>
  </si>
  <si>
    <t>I use our efficacy, our cognitive data and our long-term safety and dosing.</t>
  </si>
  <si>
    <t>I think I achieve the right balance.</t>
  </si>
  <si>
    <t>I'm very happy with the data and the marketing materials.</t>
  </si>
  <si>
    <t>They are good. We could use an all-inclusive sales aid in print.</t>
  </si>
  <si>
    <t>We have rep triggered emails, One Look printing of spread sheets of managed care plans. If we could order Flashcards, that would be helpful. It would look nicer.</t>
  </si>
  <si>
    <t>I enjoy what I do. I enjoy my customers. We have a good product. I have a great manager. I'm confident in our sales leadership.</t>
  </si>
  <si>
    <t>Sales Rep 6</t>
  </si>
  <si>
    <t>There is close to 20 options out there and it is a very competitive market.  Competitor has very tight relationships with a lot of these providers, but I think this number will go up the longer we are out on the market though.</t>
  </si>
  <si>
    <t>It having QD dosing with one pill, cognition data, and safety data.  But of these 3 the main differentiator is the cognition data.</t>
  </si>
  <si>
    <t>I have the ideal level in my opinion and take a long term view with my customers.</t>
  </si>
  <si>
    <t>I can't think of anything I would change on it.  The only possible thing would be maybe a slide showing logisitics of switching.</t>
  </si>
  <si>
    <t>I love the slim jim and use this on most of my calls.</t>
  </si>
  <si>
    <t>I have pretty much what I need to discuss it.</t>
  </si>
  <si>
    <t>I really enjoy the specialized setting and I truly think Product A could be a life changing medication for these patients.</t>
  </si>
  <si>
    <t>Sales Rep 7</t>
  </si>
  <si>
    <t>The efficacy message</t>
  </si>
  <si>
    <t>I know my customers well</t>
  </si>
  <si>
    <t>Sales Rep 8</t>
  </si>
  <si>
    <t>This is what we are getting now which is the first switch.  This is an easier patient to get.</t>
  </si>
  <si>
    <t>Focus on the safety aspects</t>
  </si>
  <si>
    <t>This is the only way that you are going to get the business…its been 2 years.  You have to keep up the drum beat.</t>
  </si>
  <si>
    <t>I think its good but making the connections between the data and cognitive stuff …we need more of a push and more umff to get it out there.</t>
  </si>
  <si>
    <t>I think the they have got then a lot better</t>
  </si>
  <si>
    <t>I have the told but I don’t know that they are always accurate for my region</t>
  </si>
  <si>
    <t>I want to get starts and I have accounts doing well.  I like the product and company.</t>
  </si>
  <si>
    <t>Sales Rep 9</t>
  </si>
  <si>
    <t>Awareness and comfort level as well as insurance access.</t>
  </si>
  <si>
    <t>Mechanism of Action, S1P class has been out 12 years.</t>
  </si>
  <si>
    <t>There is too much and they are too busy.  They could have one tool that would simplify the safety more instead of cramming everything on one sheet.</t>
  </si>
  <si>
    <t>I am ranked in the top and I want to win Circle of Excellence.</t>
  </si>
  <si>
    <t>Sales Rep 10</t>
  </si>
  <si>
    <t>Efficacy and safety</t>
  </si>
  <si>
    <t>No bonus last Q -- tough market</t>
  </si>
  <si>
    <t>Sales Rep 11</t>
  </si>
  <si>
    <t>The Cognition Data.</t>
  </si>
  <si>
    <t>The messages are phenomenal but the resource pieces are horrible.  The are visually bad.   We need better graphs.  The layout of the pages are terrible.  I have to explain every graph on every single page.  Nothing is striking.</t>
  </si>
  <si>
    <t>The tools and resource pieces are horrible.  The are visually bad.   We need better graphs.  The layout of the pages are terrible.  I have to explain every graph on every single page.  Nothing is striking.</t>
  </si>
  <si>
    <t>I would do better with Medicare, Medicaid and TriHealth.</t>
  </si>
  <si>
    <t>I have a great product and am very motivated.</t>
  </si>
  <si>
    <t>Sales Rep 12</t>
  </si>
  <si>
    <t>The relapse rate - It is 5 year data and very strong.  It is published versus other published data for our competitors.  Meaning less relapses</t>
  </si>
  <si>
    <t>They need more clinical trial data to share maybe against an oral competitor.  This got launched too late in the game even if there were data versus an oral competitor, it may not be enough to save the brand.</t>
  </si>
  <si>
    <t>More collaboration within the matrix.</t>
  </si>
  <si>
    <t>Motivation is hampered.  I got meet expectations which was unfairly given.  I well exceeded my sales goals and attended a lot of events, runs, that were not acknoweldeged.  Leadership, manager and above are not approachable.  When success stories are written, they don't get distributed and remain with solely with the manager.  Money is a strong motivator.  Targets have been realigned and i am supposed to be pro team.   There are not enough accolades given out to the appropriate people.</t>
  </si>
  <si>
    <t>Sales Rep 13</t>
  </si>
  <si>
    <t>Due to the efficacy and safety of the product, once they differentiate it.</t>
  </si>
  <si>
    <t>Its unique qualities, brain volume loss and long-term safety.</t>
  </si>
  <si>
    <t>I don't want to get thrown out.  You have to be professional.</t>
  </si>
  <si>
    <t>Culture</t>
  </si>
  <si>
    <t>Sales Rep 14</t>
  </si>
  <si>
    <t>Specific to type of setting, General doctors vs  Specialists</t>
  </si>
  <si>
    <t>MOA, Mechanism of Action</t>
  </si>
  <si>
    <t>Not comments at this time</t>
  </si>
  <si>
    <t>Would like a drug interaction handler that can be left with cusotmer for patient education and confidence. Would like non-branded  disease state education library program (disease state education for providers). Patient disease state education materials to leave behind. A champaign for "saving the bridge patients that are coming off" so the can stay on drug, with the end goal of drug being covered by insurance. New slide content for disease state and branded programs.</t>
  </si>
  <si>
    <t>The Company is having difficulty capturing specialty pharmacy data and being able to determine refill ax vs new ax. Only getting paid on new patient prescriptions. The incentive compensation program is horrible and not being able to capture data is demotivating. It would be good to find a way to capture this information, especially in large centers that don't use start forms.</t>
  </si>
  <si>
    <t>Sales Rep 15</t>
  </si>
  <si>
    <t>Efficacy is better with better safety information</t>
  </si>
  <si>
    <t>#10</t>
  </si>
  <si>
    <t>#8</t>
  </si>
  <si>
    <t>#9</t>
  </si>
  <si>
    <t>Sales Rep 16</t>
  </si>
  <si>
    <t>The data and education provided to them the last 2 years</t>
  </si>
  <si>
    <t>Safety and ease of use</t>
  </si>
  <si>
    <t>I want to win</t>
  </si>
  <si>
    <t>Great message overall</t>
  </si>
  <si>
    <t>Could use more marketing material and disease state material</t>
  </si>
  <si>
    <t>Good process.</t>
  </si>
  <si>
    <t>Just came back from company trip motivated to make another one.</t>
  </si>
  <si>
    <t>Sales Rep 17</t>
  </si>
  <si>
    <t>From the conversations that I've had switches do not happen unless the patient does not have a good response or explicitly says that they do not want to continue with injections.</t>
  </si>
  <si>
    <t>Brain volume loss data.  It is the only agent with prospective data on brain volume loss in the class</t>
  </si>
  <si>
    <t>You have to gauge the situation.  On some calls I am more assertive than others based  on the individual that I'm interacting with.</t>
  </si>
  <si>
    <t>It is effective when you have the opportunity to get in front of cusotmers..</t>
  </si>
  <si>
    <t>Budget speaker program, patient program, promotional pieces, vendor events like  walk that we can sponsor.</t>
  </si>
  <si>
    <t>I'm very motivated</t>
  </si>
  <si>
    <t>Sales Rep 18</t>
  </si>
  <si>
    <t>By improving our performance with patient pull through…. To much process…it takes forever</t>
  </si>
  <si>
    <t>we need to increase our visibility in the patient area.</t>
  </si>
  <si>
    <t>Sales Rep 19</t>
  </si>
  <si>
    <t>We have the data to support this, that said they see it as a treatment with baggage.</t>
  </si>
  <si>
    <t>The focus on the Gray matter and the cogitative data.  Its better use with the MA's and the cusotmer's that are spending more time with the patients.  For the doctors I think it comes down to the safety.</t>
  </si>
  <si>
    <t>I think that I'm just a little below the mark but I'm constantly battling.</t>
  </si>
  <si>
    <t>I love the story especially when you incorporate protect it before it is gone.</t>
  </si>
  <si>
    <t>I think that they are good, the vis aids are good.  My only concern is that we need to have a complete circle of tools including patient programs and a hub that is as robust as the competition.</t>
  </si>
  <si>
    <t>Have what I need.</t>
  </si>
  <si>
    <t>The company is expecting more patients on Product A and I believe that this will be a slow growing process.  There are only so many patients out there and I have a small amount of targets in a fairly small territory.</t>
  </si>
  <si>
    <t>Sales Rep 20</t>
  </si>
  <si>
    <t>most are not going to switch something early because  pts are stable and limited clinician experience.  Still a tough sell in todays vaccine environment</t>
  </si>
  <si>
    <t>good marriage between efficacy safety and ease to rx or manage. Busy general Neurological  group</t>
  </si>
  <si>
    <t>.  If the pt is on a med and has a desire to come off because progression of disease side effect etc. I will not give air time to another, but I will discuss advantages of  Product A</t>
  </si>
  <si>
    <t>very useful</t>
  </si>
  <si>
    <t>Sales Rep 21</t>
  </si>
  <si>
    <t>The whole cognitive piece, not just disability, but their brain fog, their memory, their loss of words. This is working to differentiate us. We are the only ones who did the pre-studies, awesome efficacy plus brain volume without all of the junk that past S1Ps had that did nothing</t>
  </si>
  <si>
    <t>I think I have a good balance of getting to know them but not just to hammer them over the head, but they know why I am there.</t>
  </si>
  <si>
    <t>I think we are missing the boat on a commercial. If we could get this great data out with pts it drives scripts with their cusotmer's. The pts are all in support groups, they all talk, they don't know about Product A. We just did a MS walk and no one knew about Product A.</t>
  </si>
  <si>
    <t>I only use one piece that they have given us. If we could leave the VIS Aid  behind it would be helpful. "Find out more about Product A" no one is going to read that, you need to have it in front of them.</t>
  </si>
  <si>
    <t>I have brought in my reimbursement person to all of my accounts to review the start form. They also know to call me if they have questions.</t>
  </si>
  <si>
    <t>I liked he drug, the team and my providers.</t>
  </si>
  <si>
    <t>Sales Rep 22</t>
  </si>
  <si>
    <t>We need to increase brand awareness. We don't have swag. We also need direct to consumer advertizing. Get the pt to ask for it.</t>
  </si>
  <si>
    <t>I try not to be too assertive.</t>
  </si>
  <si>
    <t>We changed it a few times. Our current strategy is very similar to a competitor.</t>
  </si>
  <si>
    <t>Its been so difficult to get great resources. We finally have a decent pt brochure. We don't have a toolkit that our competitors have to hepl pull pts through with authorization. We're lacking in patient support.</t>
  </si>
  <si>
    <t>It would be lower, but I have a background in pt support.</t>
  </si>
  <si>
    <t>Im a sles person.  I stay motivated.  And I see the potential</t>
  </si>
  <si>
    <t>Sales Rep 23</t>
  </si>
  <si>
    <t>Sales Rep 24</t>
  </si>
  <si>
    <t>The class itself, has been a dirty class in the past. It's challenging to get them over the hurdle that Product A is a different type of S1P.</t>
  </si>
  <si>
    <t>Focusing on the key points. Relapse rates, safety and for us we have brain volume data.</t>
  </si>
  <si>
    <t>It's a fine line that you have to walk. If you're too assertive, they won't let you back in.</t>
  </si>
  <si>
    <t>Even though it's been changed many times, this story is good and descriptive.</t>
  </si>
  <si>
    <t>The marketing pieces are good, however, we need to put the warnings and precautions in the background, not the forefront.</t>
  </si>
  <si>
    <t>If there are issues, they're easy to overcome. I have the resources I need.</t>
  </si>
  <si>
    <t>Product A is a great drug. The team and changing lives is motivating. However, with some issues, as discussed above make it difficult to continue to stay motivated. There have been a lot of changes in upper management. Security seems unstable.</t>
  </si>
  <si>
    <t>Median</t>
  </si>
  <si>
    <t>Mean</t>
  </si>
  <si>
    <t>Call Outcome Classification of Highest Rated Call</t>
  </si>
  <si>
    <t>On a scale of 1-10, what are your thoughts about the messaging and available tools/resources?</t>
  </si>
  <si>
    <t>On a scale of 1-10, how would you rate your overall level of assertiveness / competitiveness in Product A calls?</t>
  </si>
  <si>
    <t>How did the performance relate to the confidence levels? 
5: Far Above
4: Above
3: At
2: Below
1: Far Below</t>
  </si>
  <si>
    <t>Assertiveness/competitiveness might correlate with "probing questions" and "branded messaging" from Observation Data.</t>
  </si>
  <si>
    <t>Sales Rep 15 (DUPLICATE)</t>
  </si>
  <si>
    <t>Sales Rep 23 (EMPTY)</t>
  </si>
  <si>
    <t>Overall, how did the performance relate to the expectations? 
5: Far Above
4: Above
3: At
2: Below
1: Far Below</t>
  </si>
  <si>
    <t>Count</t>
  </si>
  <si>
    <t>Grand Total</t>
  </si>
  <si>
    <r>
      <rPr>
        <b/>
        <sz val="11"/>
        <color rgb="FFFFFFFF"/>
        <rFont val="Calibri"/>
      </rPr>
      <t xml:space="preserve">CALL OUTCOME CLASSIFICATION 
What was the final rating of the call?
</t>
    </r>
    <r>
      <rPr>
        <i/>
        <sz val="11"/>
        <color rgb="FF000000"/>
        <rFont val="Calibri"/>
      </rPr>
      <t>(post-observation rating determined by your team, likert scale)</t>
    </r>
  </si>
  <si>
    <t>How many customer interactions were observed with Rep?</t>
  </si>
  <si>
    <r>
      <t xml:space="preserve">How would you classify this customer's segment?
</t>
    </r>
    <r>
      <rPr>
        <i/>
        <sz val="11"/>
        <color theme="0"/>
        <rFont val="Calibri"/>
        <family val="2"/>
        <scheme val="minor"/>
      </rPr>
      <t>(asked before observation)</t>
    </r>
  </si>
  <si>
    <t>How long in minutes was the business part of the conversation?</t>
  </si>
  <si>
    <t>What percentage of the conversation was the customer speaking?</t>
  </si>
  <si>
    <t>How much time was spent discussing the following topics (allocate out of 100%) (next 3 columns)</t>
  </si>
  <si>
    <t>Number of minutes spent discussing the customer's practice/patient population</t>
  </si>
  <si>
    <t>Number of minutes spent discussing efficacy and safety information</t>
  </si>
  <si>
    <t>Number of minutes spent discussing cost/customer affordability/financial programs</t>
  </si>
  <si>
    <t>Sum of time spent on topics</t>
  </si>
  <si>
    <t>Discussion Topic Order: customer's practice/patient population</t>
  </si>
  <si>
    <t>Discussion Topic Order: efficacy and safety information</t>
  </si>
  <si>
    <t>Discussion Topic Order: cost/customer affordability/financial programs</t>
  </si>
  <si>
    <t>How many probing questions did the Rep ask the customer to uncover their views?</t>
  </si>
  <si>
    <t>Number of branded product messages/information presented to customer</t>
  </si>
  <si>
    <t>How did the Rep close the call?</t>
  </si>
  <si>
    <t>Did the Rep ask for any of the following types of commitments during the close?</t>
  </si>
  <si>
    <t>Did the customer agree to any type of commitment?</t>
  </si>
  <si>
    <t>High priority non-user</t>
  </si>
  <si>
    <t>I appreciate you giving me the time. When you see a patient where you think it will work, wil you give our product a try?</t>
  </si>
  <si>
    <t>to increase usage / prescribing</t>
  </si>
  <si>
    <t>Other Non-users</t>
  </si>
  <si>
    <t>Would you prescribe Product A as the first choice for patients who may require a change in therapy ?</t>
  </si>
  <si>
    <t>User</t>
  </si>
  <si>
    <t>Are you confident enough now with Product A to prescribe it for your patients in need of treatment?</t>
  </si>
  <si>
    <t>Thanked the customer for their time, asked if the office would like to meet with the Rep's counterpart for a more in depth presentation.</t>
  </si>
  <si>
    <t>to influence others</t>
  </si>
  <si>
    <t>Thank you for your time and for discussing your experience with Product A. Please let me know if you need any additional info to support Product A for the newly diagnosed pts that we discussed today.</t>
  </si>
  <si>
    <t>Thanks again for all your feedback today Dr.  I really learned a lot. I'm happy to hear your patients have had success with our products. Given this expereince, would you be interested in speaking at the next conference about our product?</t>
  </si>
  <si>
    <t>Dr Thank you for your time.  I would like to set up a lunch so we can discuss some clinical data that you may like.</t>
  </si>
  <si>
    <t>to a follow-up call</t>
  </si>
  <si>
    <t>Thank you for your time, are you comfortable writing Product A for all applicable patients?</t>
  </si>
  <si>
    <t>to think about increasing usage / prescribing</t>
  </si>
  <si>
    <t>I will look into having your questions addressed and have a response emailed to you.  Can I come back around and touch base on your thoughts?</t>
  </si>
  <si>
    <t>Will you keep Product A in mind for that next patient?</t>
  </si>
  <si>
    <t>If you have questions or need help with that patient, please let me know</t>
  </si>
  <si>
    <t>didn't ask for any type of commitment</t>
  </si>
  <si>
    <t>I will check the samples and make sure you have the up to date forms.</t>
  </si>
  <si>
    <t xml:space="preserve"> You have my email, let me know if you need anything and I will be in touch.  We will talk soon.  Thank you for allowing me to come in.</t>
  </si>
  <si>
    <t>Thank you for attenting the speaker program.</t>
  </si>
  <si>
    <t>Good seeing you.</t>
  </si>
  <si>
    <t>Let me know if there's anything I can do to help with getting that patient on board.  I look forward to seeing you at the speaker program.</t>
  </si>
  <si>
    <t>I'm glad we were able to catch up today.</t>
  </si>
  <si>
    <t>Please reach out if you have any questions as you get the patient started.</t>
  </si>
  <si>
    <t>Do you have any questions regarding getting Product A covered for your patients for your continued usage?</t>
  </si>
  <si>
    <t>I will have our reimbursement manager contact you to help walk through the process of getting any Product A prescriptions you write filled.  Thank you for writing  and please feel free to contact me when you write the next prescription so I can help ensure the patient has access to Product A.</t>
  </si>
  <si>
    <t>Thank you for your insight and advice on how to position Product A with other potential customers.</t>
  </si>
  <si>
    <t>Is there anything holding you back from switching to Product A?</t>
  </si>
  <si>
    <t>Here are samples. Do you have any patients coming in with side effects of their existing treatment, where Product A would be a good option?</t>
  </si>
  <si>
    <t>Thank you for taking the time to see us and keep looking for patients who would benefit from Product A</t>
  </si>
  <si>
    <t>Customer abruptly stopped conversation.</t>
  </si>
  <si>
    <t>Could we schedule a follow-up discussion for next week?</t>
  </si>
  <si>
    <t>N/A- STEM asked, Rep didn't know</t>
  </si>
  <si>
    <t>Thank you for your time, you have a week before you go on vacation to write more Product A.</t>
  </si>
  <si>
    <t>Thank you for your time. Keep Product A in mind the next time you see a newly diagnosed patient.</t>
  </si>
  <si>
    <t>When you have that newly diagnosed or patient ready to switch treatments, based on the data would you make Product A the oral of choice?</t>
  </si>
  <si>
    <t>How do you feel about continuing to use Product A as first choice treatment?</t>
  </si>
  <si>
    <t>to maintain or continue their usage / prescribing</t>
  </si>
  <si>
    <t>Sum:</t>
  </si>
  <si>
    <t>Median:</t>
  </si>
  <si>
    <t>CALL OUTCOME CLASSIFICATION 
What was the final rating of the call?
(post-observation rating determined by your team, likert scale)</t>
  </si>
  <si>
    <t>Define "successful" as getting customer to commit to increasing 
usage/prescribing or to influencing others, per case problem statement</t>
  </si>
  <si>
    <t>Orders of the most successful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</si>
</sst>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font>
      <sz val="11"/>
      <color theme="1"/>
      <name val="Calibri"/>
      <family val="2"/>
      <scheme val="minor"/>
    </font>
    <font>
      <b/>
      <sz val="11"/>
      <color theme="1"/>
      <name val="Calibri"/>
      <family val="2"/>
      <scheme val="minor"/>
    </font>
    <font>
      <b/>
      <sz val="12"/>
      <color theme="1"/>
      <name val="Calibri"/>
      <family val="2"/>
      <scheme val="minor"/>
    </font>
    <font>
      <sz val="11"/>
      <color theme="0" tint="-0.34998626667073579"/>
      <name val="Calibri"/>
      <family val="2"/>
      <scheme val="minor"/>
    </font>
    <font>
      <sz val="11"/>
      <name val="Calibri"/>
      <family val="2"/>
      <scheme val="minor"/>
    </font>
    <font>
      <i/>
      <sz val="11"/>
      <color theme="1"/>
      <name val="Calibri"/>
      <family val="2"/>
      <scheme val="minor"/>
    </font>
    <font>
      <sz val="8"/>
      <name val="Calibri"/>
      <family val="2"/>
      <scheme val="minor"/>
    </font>
    <font>
      <sz val="11"/>
      <color theme="1"/>
      <name val="Calibri"/>
      <family val="2"/>
      <scheme val="minor"/>
    </font>
    <font>
      <b/>
      <sz val="11"/>
      <color theme="0"/>
      <name val="Calibri"/>
      <family val="2"/>
      <scheme val="minor"/>
    </font>
    <font>
      <i/>
      <sz val="11"/>
      <color theme="0"/>
      <name val="Calibri"/>
      <family val="2"/>
      <scheme val="minor"/>
    </font>
    <font>
      <b/>
      <sz val="11"/>
      <color rgb="FFFFFFFF"/>
      <name val="Calibri"/>
    </font>
    <font>
      <i/>
      <sz val="11"/>
      <color rgb="FF000000"/>
      <name val="Calibri"/>
    </font>
    <font>
      <b/>
      <sz val="11"/>
      <color theme="1"/>
      <name val="Calibri"/>
    </font>
    <font>
      <sz val="11"/>
      <color rgb="FF000000"/>
      <name val="Calibri"/>
      <family val="2"/>
      <scheme val="minor"/>
    </font>
    <font>
      <b/>
      <sz val="12"/>
      <color rgb="FF000000"/>
      <name val="Calibri"/>
    </font>
    <font>
      <b/>
      <u/>
      <sz val="12"/>
      <color rgb="FF000000"/>
      <name val="Calibri"/>
    </font>
    <font>
      <i/>
      <sz val="12"/>
      <color rgb="FF000000"/>
      <name val="Calibri"/>
    </font>
    <font>
      <sz val="11"/>
      <color rgb="FF000000"/>
      <name val="Calibri"/>
      <charset val="1"/>
    </font>
  </fonts>
  <fills count="9">
    <fill>
      <patternFill patternType="none"/>
    </fill>
    <fill>
      <patternFill patternType="gray125"/>
    </fill>
    <fill>
      <patternFill patternType="solid">
        <fgColor rgb="FFFFC000"/>
        <bgColor indexed="64"/>
      </patternFill>
    </fill>
    <fill>
      <patternFill patternType="solid">
        <fgColor rgb="FFFFFF8B"/>
        <bgColor indexed="64"/>
      </patternFill>
    </fill>
    <fill>
      <patternFill patternType="solid">
        <fgColor rgb="FF002060"/>
        <bgColor indexed="64"/>
      </patternFill>
    </fill>
    <fill>
      <patternFill patternType="solid">
        <fgColor rgb="FF0070C0"/>
        <bgColor indexed="64"/>
      </patternFill>
    </fill>
    <fill>
      <patternFill patternType="solid">
        <fgColor rgb="FFFFFF00"/>
        <bgColor indexed="64"/>
      </patternFill>
    </fill>
    <fill>
      <patternFill patternType="solid">
        <fgColor rgb="FFDBC609"/>
        <bgColor indexed="64"/>
      </patternFill>
    </fill>
    <fill>
      <patternFill patternType="solid">
        <fgColor theme="7"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diagonal/>
    </border>
    <border>
      <left style="thin">
        <color rgb="FF000000"/>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s>
  <cellStyleXfs count="2">
    <xf numFmtId="0" fontId="0" fillId="0" borderId="0"/>
    <xf numFmtId="9" fontId="7" fillId="0" borderId="0" applyFont="0" applyFill="0" applyBorder="0" applyAlignment="0" applyProtection="0"/>
  </cellStyleXfs>
  <cellXfs count="51">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4" borderId="2" xfId="0" applyFont="1" applyFill="1" applyBorder="1" applyAlignment="1">
      <alignment horizontal="center" vertical="top" wrapText="1"/>
    </xf>
    <xf numFmtId="0" fontId="0" fillId="0" borderId="0" xfId="0" applyAlignment="1">
      <alignment wrapText="1"/>
    </xf>
    <xf numFmtId="0" fontId="3" fillId="0" borderId="0" xfId="0" applyFont="1"/>
    <xf numFmtId="0" fontId="4" fillId="0" borderId="0" xfId="0" applyFont="1"/>
    <xf numFmtId="0" fontId="5" fillId="0" borderId="0" xfId="0" applyFont="1" applyAlignment="1">
      <alignment horizontal="center"/>
    </xf>
    <xf numFmtId="0" fontId="8" fillId="5" borderId="2" xfId="0" applyFont="1" applyFill="1" applyBorder="1" applyAlignment="1">
      <alignment horizontal="center" vertical="top" wrapText="1"/>
    </xf>
    <xf numFmtId="0" fontId="4" fillId="0" borderId="0" xfId="0" applyFont="1" applyAlignment="1">
      <alignment wrapText="1"/>
    </xf>
    <xf numFmtId="2" fontId="0" fillId="0" borderId="0" xfId="1" applyNumberFormat="1" applyFont="1" applyAlignment="1">
      <alignment wrapText="1"/>
    </xf>
    <xf numFmtId="164" fontId="0" fillId="0" borderId="0" xfId="1" applyNumberFormat="1" applyFont="1" applyAlignment="1">
      <alignment wrapText="1"/>
    </xf>
    <xf numFmtId="0" fontId="14" fillId="3" borderId="1" xfId="0" applyFont="1" applyFill="1" applyBorder="1" applyAlignment="1">
      <alignment horizontal="center" vertical="center" wrapText="1"/>
    </xf>
    <xf numFmtId="0" fontId="8" fillId="4" borderId="2" xfId="0" applyFont="1" applyFill="1" applyBorder="1" applyAlignment="1">
      <alignment vertical="top" wrapText="1"/>
    </xf>
    <xf numFmtId="0" fontId="8" fillId="5" borderId="2" xfId="0" applyFont="1" applyFill="1" applyBorder="1" applyAlignment="1">
      <alignment vertical="top" wrapText="1"/>
    </xf>
    <xf numFmtId="0" fontId="8" fillId="4" borderId="2" xfId="0" applyFont="1" applyFill="1" applyBorder="1" applyAlignment="1">
      <alignment horizontal="center" vertical="top" wrapText="1"/>
    </xf>
    <xf numFmtId="0" fontId="0" fillId="6" borderId="0" xfId="0" applyFill="1" applyAlignment="1">
      <alignment wrapText="1"/>
    </xf>
    <xf numFmtId="0" fontId="0" fillId="6" borderId="3" xfId="0" applyFill="1" applyBorder="1"/>
    <xf numFmtId="0" fontId="13" fillId="6" borderId="3" xfId="0" applyFont="1" applyFill="1" applyBorder="1"/>
    <xf numFmtId="0" fontId="12" fillId="5" borderId="4" xfId="0" applyFont="1" applyFill="1" applyBorder="1" applyAlignment="1">
      <alignment horizontal="center" vertical="center" wrapText="1"/>
    </xf>
    <xf numFmtId="0" fontId="4" fillId="6" borderId="3" xfId="0" applyFont="1" applyFill="1" applyBorder="1"/>
    <xf numFmtId="0" fontId="1" fillId="7" borderId="4" xfId="0" applyFont="1" applyFill="1" applyBorder="1" applyAlignment="1">
      <alignment horizontal="center" vertical="top" wrapText="1"/>
    </xf>
    <xf numFmtId="0" fontId="0" fillId="8" borderId="0" xfId="0" applyFill="1" applyAlignment="1">
      <alignment wrapText="1"/>
    </xf>
    <xf numFmtId="0" fontId="0" fillId="6" borderId="3" xfId="0" applyFill="1" applyBorder="1" applyAlignment="1">
      <alignment wrapText="1"/>
    </xf>
    <xf numFmtId="0" fontId="0" fillId="6" borderId="5" xfId="0" applyFill="1" applyBorder="1" applyAlignment="1">
      <alignment wrapText="1"/>
    </xf>
    <xf numFmtId="1" fontId="0" fillId="6" borderId="5" xfId="0" applyNumberFormat="1" applyFill="1" applyBorder="1" applyAlignment="1">
      <alignment wrapText="1"/>
    </xf>
    <xf numFmtId="0" fontId="0" fillId="6" borderId="9" xfId="0" applyFill="1" applyBorder="1" applyAlignment="1">
      <alignment wrapText="1"/>
    </xf>
    <xf numFmtId="0" fontId="0" fillId="6" borderId="10" xfId="0" applyFill="1" applyBorder="1" applyAlignment="1">
      <alignment wrapText="1"/>
    </xf>
    <xf numFmtId="0" fontId="0" fillId="6" borderId="11" xfId="0" applyFill="1" applyBorder="1" applyAlignment="1">
      <alignment wrapText="1"/>
    </xf>
    <xf numFmtId="0" fontId="17" fillId="6" borderId="8" xfId="0" applyFont="1" applyFill="1" applyBorder="1" applyAlignment="1">
      <alignment wrapText="1"/>
    </xf>
    <xf numFmtId="0" fontId="0" fillId="6" borderId="13" xfId="0" applyFill="1" applyBorder="1" applyAlignment="1">
      <alignment wrapText="1"/>
    </xf>
    <xf numFmtId="0" fontId="13" fillId="6" borderId="12" xfId="0" applyFont="1" applyFill="1" applyBorder="1" applyAlignment="1">
      <alignment wrapText="1"/>
    </xf>
    <xf numFmtId="0" fontId="13" fillId="6" borderId="7" xfId="0" applyFont="1" applyFill="1" applyBorder="1" applyAlignment="1">
      <alignment wrapText="1"/>
    </xf>
    <xf numFmtId="0" fontId="13" fillId="6" borderId="8" xfId="0" applyFont="1" applyFill="1" applyBorder="1" applyAlignment="1">
      <alignment wrapText="1"/>
    </xf>
    <xf numFmtId="0" fontId="13" fillId="0" borderId="0" xfId="0" applyFont="1" applyAlignment="1">
      <alignment wrapText="1"/>
    </xf>
    <xf numFmtId="0" fontId="13" fillId="6" borderId="3" xfId="0" applyFont="1" applyFill="1" applyBorder="1" applyAlignment="1">
      <alignment wrapText="1"/>
    </xf>
    <xf numFmtId="0" fontId="0" fillId="0" borderId="6" xfId="0" applyBorder="1" applyAlignment="1">
      <alignment horizontal="center" wrapText="1"/>
    </xf>
    <xf numFmtId="0" fontId="4" fillId="6" borderId="9" xfId="0" applyFont="1" applyFill="1" applyBorder="1"/>
    <xf numFmtId="0" fontId="0" fillId="6" borderId="3" xfId="0" applyFill="1" applyBorder="1" applyAlignment="1">
      <alignment horizontal="center" wrapText="1"/>
    </xf>
    <xf numFmtId="0" fontId="0" fillId="6" borderId="3" xfId="0" applyFill="1" applyBorder="1" applyAlignment="1">
      <alignment horizontal="center"/>
    </xf>
    <xf numFmtId="0" fontId="0" fillId="6" borderId="11" xfId="0" applyFill="1" applyBorder="1"/>
    <xf numFmtId="0" fontId="0" fillId="6" borderId="7" xfId="0" applyFill="1" applyBorder="1"/>
    <xf numFmtId="0" fontId="0" fillId="6" borderId="9" xfId="0" applyFill="1" applyBorder="1"/>
    <xf numFmtId="0" fontId="13" fillId="6" borderId="9" xfId="0" applyFont="1" applyFill="1" applyBorder="1"/>
    <xf numFmtId="0" fontId="0" fillId="6" borderId="14" xfId="0" applyFill="1" applyBorder="1"/>
    <xf numFmtId="165" fontId="13" fillId="6" borderId="9" xfId="0" applyNumberFormat="1" applyFont="1" applyFill="1" applyBorder="1"/>
    <xf numFmtId="2" fontId="13" fillId="6" borderId="10" xfId="0" applyNumberFormat="1" applyFont="1" applyFill="1" applyBorder="1"/>
    <xf numFmtId="0" fontId="0" fillId="6" borderId="8" xfId="0" applyFill="1" applyBorder="1"/>
    <xf numFmtId="165" fontId="13" fillId="6" borderId="10" xfId="0" applyNumberFormat="1" applyFont="1" applyFill="1" applyBorder="1"/>
    <xf numFmtId="0" fontId="13" fillId="0" borderId="0" xfId="0" applyFont="1" applyFill="1" applyBorder="1"/>
    <xf numFmtId="0" fontId="0" fillId="0" borderId="0" xfId="0" applyFill="1" applyBorder="1"/>
  </cellXfs>
  <cellStyles count="2">
    <cellStyle name="Normal" xfId="0" builtinId="0"/>
    <cellStyle name="Percent" xfId="1" builtinId="5"/>
  </cellStyles>
  <dxfs count="119">
    <dxf>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fill>
        <patternFill patternType="none">
          <fgColor indexed="64"/>
          <bgColor rgb="FFFFFF00"/>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rgb="FFFFFF0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165" formatCode="0.0"/>
      <fill>
        <patternFill patternType="solid">
          <fgColor indexed="64"/>
          <bgColor rgb="FFFFFF00"/>
        </patternFill>
      </fill>
      <border diagonalUp="0" diagonalDown="0" outline="0">
        <left style="thin">
          <color rgb="FF000000"/>
        </left>
        <right style="thin">
          <color rgb="FF000000"/>
        </right>
        <top style="thin">
          <color rgb="FF000000"/>
        </top>
        <bottom/>
      </border>
    </dxf>
    <dxf>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numFmt numFmtId="2" formatCode="0.00"/>
      <fill>
        <patternFill patternType="solid">
          <fgColor indexed="64"/>
          <bgColor rgb="FFFFFF00"/>
        </patternFill>
      </fill>
      <border diagonalUp="0" diagonalDown="0" outline="0">
        <left style="thin">
          <color rgb="FF000000"/>
        </left>
        <right/>
        <top style="thin">
          <color rgb="FF000000"/>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rgb="FFFFFF0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165" formatCode="0.0"/>
      <fill>
        <patternFill patternType="solid">
          <fgColor indexed="64"/>
          <bgColor rgb="FFFFFF00"/>
        </patternFill>
      </fill>
      <border diagonalUp="0" diagonalDown="0" outline="0">
        <left style="thin">
          <color rgb="FF000000"/>
        </left>
        <right/>
        <top style="thin">
          <color rgb="FF000000"/>
        </top>
        <bottom/>
      </border>
    </dxf>
    <dxf>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numFmt numFmtId="2" formatCode="0.00"/>
      <fill>
        <patternFill patternType="solid">
          <fgColor indexed="64"/>
          <bgColor rgb="FFFFFF00"/>
        </patternFill>
      </fill>
      <border diagonalUp="0" diagonalDown="0" outline="0">
        <left style="thin">
          <color rgb="FF000000"/>
        </left>
        <right/>
        <top style="thin">
          <color rgb="FF000000"/>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rgb="FFFFFF0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Calibri"/>
        <family val="2"/>
        <scheme val="minor"/>
      </font>
      <numFmt numFmtId="165" formatCode="0.0"/>
      <fill>
        <patternFill patternType="solid">
          <fgColor indexed="64"/>
          <bgColor rgb="FFFFFF00"/>
        </patternFill>
      </fill>
      <border diagonalUp="0" diagonalDown="0" outline="0">
        <left style="thin">
          <color rgb="FF000000"/>
        </left>
        <right/>
        <top style="thin">
          <color rgb="FF000000"/>
        </top>
        <bottom/>
      </border>
    </dxf>
    <dxf>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numFmt numFmtId="2" formatCode="0.00"/>
      <fill>
        <patternFill patternType="solid">
          <fgColor indexed="64"/>
          <bgColor rgb="FFFFFF00"/>
        </patternFill>
      </fill>
      <border diagonalUp="0" diagonalDown="0" outline="0">
        <left style="thin">
          <color rgb="FF000000"/>
        </left>
        <right/>
        <top style="thin">
          <color rgb="FF000000"/>
        </top>
        <bottom/>
      </border>
    </dxf>
    <dxf>
      <numFmt numFmtId="0" formatCode="General"/>
      <fill>
        <patternFill patternType="none">
          <fgColor indexed="64"/>
          <bgColor indexed="65"/>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border diagonalUp="0" diagonalDown="0" outline="0">
        <left style="thin">
          <color rgb="FF000000"/>
        </left>
        <right style="thin">
          <color rgb="FF000000"/>
        </right>
        <top style="thin">
          <color rgb="FF000000"/>
        </top>
        <bottom/>
      </border>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bottom style="thin">
          <color auto="1"/>
        </bottom>
      </border>
    </dxf>
    <dxf>
      <border outline="0">
        <top style="thin">
          <color auto="1"/>
        </top>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numFmt numFmtId="1" formatCode="0"/>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ill>
        <patternFill patternType="solid">
          <fgColor indexed="64"/>
          <bgColor rgb="FFFFFF00"/>
        </patternFill>
      </fill>
      <alignment horizontal="general" vertical="bottom"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charset val="1"/>
        <scheme val="none"/>
      </font>
      <fill>
        <patternFill patternType="solid">
          <fgColor indexed="64"/>
          <bgColor rgb="FFFFFF00"/>
        </patternFill>
      </fill>
      <alignment horizontal="general" vertical="bottom" textRotation="0" wrapText="1" indent="0" justifyLastLine="0" shrinkToFit="0" readingOrder="0"/>
      <border diagonalUp="0" diagonalDown="0">
        <left style="thin">
          <color rgb="FF000000"/>
        </left>
        <right style="thin">
          <color rgb="FF000000"/>
        </right>
        <top/>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solid">
          <fgColor indexed="64"/>
          <bgColor rgb="FFFFFF00"/>
        </patternFill>
      </fill>
      <alignment horizontal="general" vertical="bottom" textRotation="0" wrapText="1"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border outline="0">
        <bottom style="thin">
          <color auto="1"/>
        </bottom>
      </border>
    </dxf>
    <dxf>
      <border outline="0">
        <top style="thin">
          <color indexed="64"/>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002060"/>
        </patternFill>
      </fill>
      <alignment horizontal="general" vertical="top" textRotation="0" wrapText="1" indent="0" justifyLastLine="0" shrinkToFit="0" readingOrder="0"/>
      <border diagonalUp="0" diagonalDown="0" outline="0">
        <left style="thin">
          <color auto="1"/>
        </left>
        <right style="thin">
          <color auto="1"/>
        </right>
        <top/>
        <bottom/>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6500"/>
      </font>
      <fill>
        <patternFill>
          <bgColor rgb="FFFFFFFF"/>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6500"/>
      </font>
      <fill>
        <patternFill>
          <bgColor rgb="FFFFFFFF"/>
        </patternFill>
      </fill>
      <border>
        <left style="thin">
          <color auto="1"/>
        </left>
        <right style="thin">
          <color auto="1"/>
        </right>
        <top style="thin">
          <color auto="1"/>
        </top>
        <bottom style="thin">
          <color auto="1"/>
        </bottom>
        <vertical/>
        <horizontal/>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colors>
    <mruColors>
      <color rgb="FFDBC6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[Assessment Center Data 2022.xlsx]Observation Data!PivotTable1</c:name>
    <c:fmtId val="0"/>
  </c:pivotSource>
  <c:chart>
    <c:title>
      <c:tx>
        <c:rich>
          <a:bodyPr rot="0" spcFirstLastPara="1" vertOverflow="ellipsis" vert="horz" wrap="square" anchor="ctr" anchorCtr="1"/>
          <a:lstStyle/>
          <a:p>
            <a:pPr>
              <a:defRPr sz="1600" b="1" i="0" u="none" strike="noStrike" kern="1200" spc="0" baseline="0">
                <a:solidFill>
                  <a:srgbClr val="000000"/>
                </a:solidFill>
                <a:latin typeface="+mn-lt"/>
                <a:ea typeface="+mn-ea"/>
                <a:cs typeface="+mn-cs"/>
              </a:defRPr>
            </a:pPr>
            <a:r>
              <a:rPr lang="en-US"/>
              <a:t>Distribution of Call Outcomes</a:t>
            </a:r>
          </a:p>
        </c:rich>
      </c:tx>
      <c:overlay val="0"/>
      <c:spPr>
        <a:noFill/>
        <a:ln>
          <a:noFill/>
        </a:ln>
        <a:effectLst/>
      </c:spPr>
      <c:txPr>
        <a:bodyPr rot="0" spcFirstLastPara="1" vertOverflow="ellipsis" vert="horz" wrap="square" anchor="ctr" anchorCtr="1"/>
        <a:lstStyle/>
        <a:p>
          <a:pPr>
            <a:defRPr sz="1600" b="1" i="0" u="none" strike="noStrike" kern="1200" spc="0" baseline="0">
              <a:solidFill>
                <a:srgbClr val="000000"/>
              </a:solidFill>
              <a:latin typeface="+mn-lt"/>
              <a:ea typeface="+mn-ea"/>
              <a:cs typeface="+mn-cs"/>
            </a:defRPr>
          </a:pPr>
          <a:endParaRPr lang="en-US"/>
        </a:p>
      </c:txPr>
    </c:title>
    <c:autoTitleDeleted val="0"/>
    <c:pivotFmts>
      <c:pivotFmt>
        <c:idx val="0"/>
        <c:spPr>
          <a:solidFill>
            <a:srgbClr val="4472C4"/>
          </a:solidFill>
          <a:ln>
            <a:solidFill>
              <a:srgbClr val="000000"/>
            </a:solidFill>
            <a:prstDash val="soli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'Observation Data'!$B$34</c:f>
              <c:strCache>
                <c:ptCount val="1"/>
                <c:pt idx="0">
                  <c:v>Total</c:v>
                </c:pt>
              </c:strCache>
            </c:strRef>
          </c:tx>
          <c:spPr>
            <a:solidFill>
              <a:srgbClr val="4472C4"/>
            </a:solidFill>
            <a:ln>
              <a:solidFill>
                <a:srgbClr val="000000"/>
              </a:solidFill>
              <a:prstDash val="solid"/>
            </a:ln>
            <a:effectLst/>
          </c:spPr>
          <c:invertIfNegative val="0"/>
          <c:cat>
            <c:strRef>
              <c:f>'Observation Data'!$A$35:$A$40</c:f>
              <c:strCache>
                <c:ptCount val="5"/>
                <c:pt idx="0">
                  <c:v>1</c:v>
                </c:pt>
                <c:pt idx="1">
                  <c:v>2</c:v>
                </c:pt>
                <c:pt idx="2">
                  <c:v>3</c:v>
                </c:pt>
                <c:pt idx="3">
                  <c:v>4</c:v>
                </c:pt>
                <c:pt idx="4">
                  <c:v>5</c:v>
                </c:pt>
              </c:strCache>
            </c:strRef>
          </c:cat>
          <c:val>
            <c:numRef>
              <c:f>'Observation Data'!$B$35:$B$40</c:f>
              <c:numCache>
                <c:formatCode>General</c:formatCode>
                <c:ptCount val="5"/>
                <c:pt idx="0">
                  <c:v>7</c:v>
                </c:pt>
                <c:pt idx="1">
                  <c:v>2</c:v>
                </c:pt>
                <c:pt idx="2">
                  <c:v>11</c:v>
                </c:pt>
                <c:pt idx="3">
                  <c:v>4</c:v>
                </c:pt>
                <c:pt idx="4">
                  <c:v>6</c:v>
                </c:pt>
              </c:numCache>
            </c:numRef>
          </c:val>
          <c:extLst>
            <c:ext xmlns:c16="http://schemas.microsoft.com/office/drawing/2014/chart" uri="{C3380CC4-5D6E-409C-BE32-E72D297353CC}">
              <c16:uniqueId val="{00000006-2EF9-4FF2-B763-D0C539ADB392}"/>
            </c:ext>
          </c:extLst>
        </c:ser>
        <c:dLbls>
          <c:showLegendKey val="0"/>
          <c:showVal val="0"/>
          <c:showCatName val="0"/>
          <c:showSerName val="0"/>
          <c:showPercent val="0"/>
          <c:showBubbleSize val="0"/>
        </c:dLbls>
        <c:gapWidth val="91"/>
        <c:overlap val="-27"/>
        <c:axId val="46505640"/>
        <c:axId val="784159559"/>
      </c:barChart>
      <c:catAx>
        <c:axId val="46505640"/>
        <c:scaling>
          <c:orientation val="minMax"/>
        </c:scaling>
        <c:delete val="0"/>
        <c:axPos val="b"/>
        <c:title>
          <c:tx>
            <c:rich>
              <a:bodyPr rot="0" spcFirstLastPara="1" vertOverflow="ellipsis" vert="horz" wrap="square" anchor="ctr" anchorCtr="1"/>
              <a:lstStyle/>
              <a:p>
                <a:pPr>
                  <a:defRPr sz="1200" b="0" i="0" u="none" strike="noStrike" kern="1200" baseline="0">
                    <a:solidFill>
                      <a:srgbClr val="000000"/>
                    </a:solidFill>
                    <a:latin typeface="+mn-lt"/>
                    <a:ea typeface="+mn-ea"/>
                    <a:cs typeface="+mn-cs"/>
                  </a:defRPr>
                </a:pPr>
                <a:r>
                  <a:rPr lang="en-US"/>
                  <a:t>Call Outcomes</a:t>
                </a:r>
              </a:p>
            </c:rich>
          </c:tx>
          <c:overlay val="0"/>
          <c:spPr>
            <a:noFill/>
            <a:ln>
              <a:noFill/>
            </a:ln>
            <a:effectLst/>
          </c:spPr>
          <c:txPr>
            <a:bodyPr rot="0" spcFirstLastPara="1" vertOverflow="ellipsis" vert="horz" wrap="square" anchor="ctr" anchorCtr="1"/>
            <a:lstStyle/>
            <a:p>
              <a:pPr>
                <a:defRPr sz="12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rgbClr val="000000"/>
                </a:solidFill>
                <a:latin typeface="+mn-lt"/>
                <a:ea typeface="+mn-ea"/>
                <a:cs typeface="+mn-cs"/>
              </a:defRPr>
            </a:pPr>
            <a:endParaRPr lang="en-US"/>
          </a:p>
        </c:txPr>
        <c:crossAx val="784159559"/>
        <c:crosses val="autoZero"/>
        <c:auto val="1"/>
        <c:lblAlgn val="ctr"/>
        <c:lblOffset val="100"/>
        <c:noMultiLvlLbl val="0"/>
      </c:catAx>
      <c:valAx>
        <c:axId val="784159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0000"/>
                    </a:solidFill>
                    <a:latin typeface="+mn-lt"/>
                    <a:ea typeface="+mn-ea"/>
                    <a:cs typeface="+mn-cs"/>
                  </a:defRPr>
                </a:pPr>
                <a:r>
                  <a:rPr lang="en-US"/>
                  <a:t>Counts</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rgbClr val="000000"/>
                </a:solidFill>
                <a:latin typeface="+mn-lt"/>
                <a:ea typeface="+mn-ea"/>
                <a:cs typeface="+mn-cs"/>
              </a:defRPr>
            </a:pPr>
            <a:endParaRPr lang="en-US"/>
          </a:p>
        </c:txPr>
        <c:crossAx val="46505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 of Phone Call Time Spent on each Topic: For All Observed</cx:v>
        </cx:txData>
      </cx:tx>
      <cx:spPr>
        <a:noFill/>
      </cx:spPr>
      <cx:txPr>
        <a:bodyPr vertOverflow="overflow" horzOverflow="overflow" wrap="square" lIns="0" tIns="0" rIns="0" bIns="0"/>
        <a:lstStyle/>
        <a:p>
          <a:pPr algn="ctr" rtl="0">
            <a:defRPr sz="1600" b="1" i="0">
              <a:solidFill>
                <a:srgbClr val="000000"/>
              </a:solidFill>
              <a:latin typeface="Calibri" panose="020F0502020204030204" pitchFamily="34" charset="0"/>
              <a:ea typeface="Calibri" panose="020F0502020204030204" pitchFamily="34" charset="0"/>
              <a:cs typeface="Calibri" panose="020F0502020204030204" pitchFamily="34" charset="0"/>
            </a:defRPr>
          </a:pPr>
          <a:r>
            <a:rPr sz="1600" b="1">
              <a:solidFill>
                <a:srgbClr val="000000"/>
              </a:solidFill>
            </a:rPr>
            <a:t>% of Phone Call Time Spent on each Topic: For All Observed</a:t>
          </a:r>
        </a:p>
      </cx:txPr>
    </cx:title>
    <cx:plotArea>
      <cx:plotAreaRegion>
        <cx:series layoutId="boxWhisker" uniqueId="{647066AD-DD76-4C23-9F6C-005B83F7D2C1}" formatIdx="0">
          <cx:tx>
            <cx:txData>
              <cx:f>_xlchart.v1.0</cx:f>
              <cx:v>% of time spent discussing the customer's practice/patient population</cx:v>
            </cx:txData>
          </cx:tx>
          <cx:spPr>
            <a:ln>
              <a:solidFill>
                <a:srgbClr val="000000"/>
              </a:solidFill>
            </a:ln>
          </cx:spPr>
          <cx:dataId val="0"/>
          <cx:layoutPr>
            <cx:visibility meanLine="0" meanMarker="0" nonoutliers="0"/>
            <cx:statistics quartileMethod="exclusive"/>
          </cx:layoutPr>
        </cx:series>
        <cx:series layoutId="boxWhisker" uniqueId="{C6F1F468-66B7-4030-BADA-FB1868D09B31}" formatIdx="1">
          <cx:tx>
            <cx:txData>
              <cx:f>_xlchart.v1.2</cx:f>
              <cx:v>% of time spent discussing efficacy and safety information</cx:v>
            </cx:txData>
          </cx:tx>
          <cx:spPr>
            <a:ln>
              <a:solidFill>
                <a:srgbClr val="000000"/>
              </a:solidFill>
            </a:ln>
          </cx:spPr>
          <cx:dataId val="1"/>
          <cx:layoutPr>
            <cx:visibility meanMarker="0" nonoutliers="0" outliers="1"/>
            <cx:statistics quartileMethod="exclusive"/>
          </cx:layoutPr>
        </cx:series>
        <cx:series layoutId="boxWhisker" uniqueId="{89C4971A-2AFE-4312-9A2E-D1C1F9614F0D}" formatIdx="2">
          <cx:tx>
            <cx:txData>
              <cx:f>_xlchart.v1.4</cx:f>
              <cx:v>% of time spent discussing cost/customer affordability/financial programs</cx:v>
            </cx:txData>
          </cx:tx>
          <cx:spPr>
            <a:solidFill>
              <a:srgbClr val="92D050"/>
            </a:solidFill>
            <a:ln>
              <a:solidFill>
                <a:srgbClr val="000000"/>
              </a:solidFill>
            </a:ln>
          </cx:spPr>
          <cx:dataId val="2"/>
          <cx:layoutPr>
            <cx:visibility meanMarker="0" nonoutliers="0"/>
            <cx:statistics quartileMethod="exclusive"/>
          </cx:layoutPr>
        </cx:series>
      </cx:plotAreaRegion>
      <cx:axis id="0">
        <cx:catScaling gapWidth="0.600000024"/>
      </cx:axis>
      <cx:axis id="1">
        <cx:valScaling max="1"/>
        <cx:title>
          <cx:tx>
            <cx:txData>
              <cx:v>% of Time Spent</cx:v>
            </cx:txData>
          </cx:tx>
          <cx:txPr>
            <a:bodyPr vertOverflow="overflow" horzOverflow="overflow" wrap="square" lIns="0" tIns="0" rIns="0" bIns="0"/>
            <a:lstStyle/>
            <a:p>
              <a:pPr algn="ctr" rtl="0">
                <a:defRPr sz="1200" b="1" i="0">
                  <a:solidFill>
                    <a:srgbClr val="000000"/>
                  </a:solidFill>
                  <a:latin typeface="Calibri" panose="020F0502020204030204" pitchFamily="34" charset="0"/>
                  <a:ea typeface="Calibri" panose="020F0502020204030204" pitchFamily="34" charset="0"/>
                  <a:cs typeface="Calibri" panose="020F0502020204030204" pitchFamily="34" charset="0"/>
                </a:defRPr>
              </a:pPr>
              <a:r>
                <a:rPr sz="1200" b="1">
                  <a:solidFill>
                    <a:srgbClr val="000000"/>
                  </a:solidFill>
                </a:rPr>
                <a:t>% of Time Spent</a:t>
              </a:r>
            </a:p>
          </cx:txPr>
        </cx:title>
        <cx:majorGridlines/>
        <cx:tickLabels/>
        <cx:txPr>
          <a:bodyPr vertOverflow="overflow" horzOverflow="overflow" wrap="square" lIns="0" tIns="0" rIns="0" bIns="0"/>
          <a:lstStyle/>
          <a:p>
            <a:pPr algn="ctr" rtl="0">
              <a:defRPr sz="11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sz="1100" b="0">
              <a:solidFill>
                <a:srgbClr val="000000"/>
              </a:solidFill>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sz="1200" b="0">
            <a:solidFill>
              <a:srgbClr val="000000"/>
            </a:solidFill>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chartData>
  <cx:chart>
    <cx:title pos="t" align="ctr" overlay="0">
      <cx:tx>
        <cx:txData>
          <cx:v>% of Phone Call Time Spent on each Category: Intended</cx:v>
        </cx:txData>
      </cx:tx>
      <cx:txPr>
        <a:bodyPr vertOverflow="overflow" horzOverflow="overflow" wrap="square" lIns="0" tIns="0" rIns="0" bIns="0"/>
        <a:lstStyle/>
        <a:p>
          <a:pPr algn="ctr" rtl="0">
            <a:defRPr sz="1600" b="1" i="0">
              <a:solidFill>
                <a:srgbClr val="595959"/>
              </a:solidFill>
              <a:latin typeface="Calibri" panose="020F0502020204030204" pitchFamily="34" charset="0"/>
              <a:ea typeface="Calibri" panose="020F0502020204030204" pitchFamily="34" charset="0"/>
              <a:cs typeface="Calibri" panose="020F0502020204030204" pitchFamily="34" charset="0"/>
            </a:defRPr>
          </a:pPr>
          <a:r>
            <a:rPr sz="1600" b="1"/>
            <a:t>% of Phone Call Time Spent on each Category: Intended</a:t>
          </a:r>
        </a:p>
      </cx:txPr>
    </cx:title>
    <cx:plotArea>
      <cx:plotAreaRegion>
        <cx:series layoutId="boxWhisker" uniqueId="{AB07B06F-0BB9-4DF2-95BB-47064A8BABE7}">
          <cx:tx>
            <cx:txData>
              <cx:f>_xlchart.v1.6</cx:f>
              <cx:v>% of time spent discussing the customer's practice/patient population</cx:v>
            </cx:txData>
          </cx:tx>
          <cx:dataId val="0"/>
          <cx:layoutPr>
            <cx:visibility meanLine="0" meanMarker="1" nonoutliers="0" outliers="1"/>
            <cx:statistics quartileMethod="exclusive"/>
          </cx:layoutPr>
        </cx:series>
        <cx:series layoutId="boxWhisker" uniqueId="{5C32D6A3-1049-405D-8B1B-606D19E5AF09}">
          <cx:tx>
            <cx:txData>
              <cx:f>_xlchart.v1.8</cx:f>
              <cx:v>% of time spent discussing efficacy and safety information</cx:v>
            </cx:txData>
          </cx:tx>
          <cx:dataId val="1"/>
          <cx:layoutPr>
            <cx:visibility meanLine="0" meanMarker="1" nonoutliers="0" outliers="1"/>
            <cx:statistics quartileMethod="exclusive"/>
          </cx:layoutPr>
        </cx:series>
        <cx:series layoutId="boxWhisker" uniqueId="{79072E83-A531-4D84-A0C3-ABC47FE7F4EB}">
          <cx:tx>
            <cx:txData>
              <cx:f>_xlchart.v1.10</cx:f>
              <cx:v>% of time spent discussing cost/customer affordability/financial programs</cx:v>
            </cx:txData>
          </cx:tx>
          <cx:dataId val="2"/>
          <cx:layoutPr>
            <cx:visibility meanLine="0" meanMarker="1" nonoutliers="0" outliers="1"/>
            <cx:statistics quartileMethod="exclusive"/>
          </cx:layoutPr>
        </cx:series>
      </cx:plotAreaRegion>
      <cx:axis id="0">
        <cx:catScaling gapWidth="0.699999988"/>
      </cx:axis>
      <cx:axis id="1">
        <cx:valScaling max="1"/>
        <cx:title>
          <cx:tx>
            <cx:txData>
              <cx:v>% of Time Spent</cx:v>
            </cx:txData>
          </cx:tx>
          <cx:txPr>
            <a:bodyPr vertOverflow="overflow" horzOverflow="overflow" wrap="square" lIns="0" tIns="0" rIns="0" bIns="0"/>
            <a:lstStyle/>
            <a:p>
              <a:pPr algn="ctr" rtl="0">
                <a:defRPr sz="1200" b="1" i="0">
                  <a:solidFill>
                    <a:srgbClr val="595959"/>
                  </a:solidFill>
                  <a:latin typeface="Calibri" panose="020F0502020204030204" pitchFamily="34" charset="0"/>
                  <a:ea typeface="Calibri" panose="020F0502020204030204" pitchFamily="34" charset="0"/>
                  <a:cs typeface="Calibri" panose="020F0502020204030204" pitchFamily="34" charset="0"/>
                </a:defRPr>
              </a:pPr>
              <a:r>
                <a:rPr sz="1200" b="1"/>
                <a:t>% of Time Spent</a:t>
              </a:r>
            </a:p>
          </cx:txPr>
        </cx:title>
        <cx:majorGridlines/>
        <cx:tickLabels/>
        <cx:txPr>
          <a:bodyPr vertOverflow="overflow" horzOverflow="overflow" wrap="square" lIns="0" tIns="0" rIns="0" bIns="0"/>
          <a:lstStyle/>
          <a:p>
            <a:pPr algn="ctr" rtl="0">
              <a:defRPr sz="12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sz="1200" b="1"/>
          </a:p>
        </cx:txPr>
      </cx:axis>
    </cx:plotArea>
    <cx:legend pos="b" align="ctr" overlay="0">
      <cx:txPr>
        <a:bodyPr vertOverflow="overflow" horzOverflow="overflow" wrap="square" lIns="0" tIns="0" rIns="0" bIns="0"/>
        <a:lstStyle/>
        <a:p>
          <a:pPr algn="ctr" rtl="0">
            <a:defRPr sz="1200" b="1"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sz="1200" b="1"/>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data id="1">
      <cx:numDim type="val">
        <cx:f>_xlchart.v1.15</cx:f>
      </cx:numDim>
    </cx:data>
    <cx:data id="2">
      <cx:numDim type="val">
        <cx:f>_xlchart.v1.17</cx:f>
      </cx:numDim>
    </cx:data>
  </cx:chartData>
  <cx:chart>
    <cx:title pos="t" align="ctr" overlay="0">
      <cx:tx>
        <cx:txData>
          <cx:v>% of Phone Call Time Spent on each Topic: For Most Successful</cx:v>
        </cx:txData>
      </cx:tx>
      <cx:spPr>
        <a:noFill/>
      </cx:spPr>
      <cx:txPr>
        <a:bodyPr vertOverflow="overflow" horzOverflow="overflow" wrap="square" lIns="0" tIns="0" rIns="0" bIns="0"/>
        <a:lstStyle/>
        <a:p>
          <a:pPr algn="ctr" rtl="0">
            <a:defRPr sz="1600" b="1" i="0">
              <a:solidFill>
                <a:srgbClr val="000000"/>
              </a:solidFill>
              <a:latin typeface="Calibri" panose="020F0502020204030204" pitchFamily="34" charset="0"/>
              <a:ea typeface="Calibri" panose="020F0502020204030204" pitchFamily="34" charset="0"/>
              <a:cs typeface="Calibri" panose="020F0502020204030204" pitchFamily="34" charset="0"/>
            </a:defRPr>
          </a:pPr>
          <a:r>
            <a:rPr sz="1600" b="1">
              <a:solidFill>
                <a:srgbClr val="000000"/>
              </a:solidFill>
            </a:rPr>
            <a:t>% of Phone Call Time Spent on each Topic: For Most Successful</a:t>
          </a:r>
        </a:p>
      </cx:txPr>
    </cx:title>
    <cx:plotArea>
      <cx:plotAreaRegion>
        <cx:series layoutId="boxWhisker" uniqueId="{647066AD-DD76-4C23-9F6C-005B83F7D2C1}" formatIdx="0">
          <cx:tx>
            <cx:txData>
              <cx:f>_xlchart.v1.12</cx:f>
              <cx:v>% of time spent discussing the customer's practice/patient population</cx:v>
            </cx:txData>
          </cx:tx>
          <cx:spPr>
            <a:ln>
              <a:solidFill>
                <a:srgbClr val="000000"/>
              </a:solidFill>
            </a:ln>
          </cx:spPr>
          <cx:dataId val="0"/>
          <cx:layoutPr>
            <cx:visibility meanLine="0" meanMarker="0" nonoutliers="0"/>
            <cx:statistics quartileMethod="exclusive"/>
          </cx:layoutPr>
        </cx:series>
        <cx:series layoutId="boxWhisker" uniqueId="{C6F1F468-66B7-4030-BADA-FB1868D09B31}" formatIdx="1">
          <cx:tx>
            <cx:txData>
              <cx:f>_xlchart.v1.14</cx:f>
              <cx:v>% of time spent discussing efficacy and safety information</cx:v>
            </cx:txData>
          </cx:tx>
          <cx:spPr>
            <a:ln>
              <a:solidFill>
                <a:srgbClr val="000000"/>
              </a:solidFill>
            </a:ln>
          </cx:spPr>
          <cx:dataId val="1"/>
          <cx:layoutPr>
            <cx:visibility meanMarker="0" nonoutliers="0" outliers="1"/>
            <cx:statistics quartileMethod="exclusive"/>
          </cx:layoutPr>
        </cx:series>
        <cx:series layoutId="boxWhisker" uniqueId="{89C4971A-2AFE-4312-9A2E-D1C1F9614F0D}" formatIdx="2">
          <cx:tx>
            <cx:txData>
              <cx:f>_xlchart.v1.16</cx:f>
              <cx:v>% of time spent discussing cost/customer affordability/financial programs</cx:v>
            </cx:txData>
          </cx:tx>
          <cx:spPr>
            <a:solidFill>
              <a:srgbClr val="92D050"/>
            </a:solidFill>
            <a:ln>
              <a:solidFill>
                <a:srgbClr val="000000"/>
              </a:solidFill>
            </a:ln>
          </cx:spPr>
          <cx:dataId val="2"/>
          <cx:layoutPr>
            <cx:visibility meanMarker="0" nonoutliers="0"/>
            <cx:statistics quartileMethod="exclusive"/>
          </cx:layoutPr>
        </cx:series>
      </cx:plotAreaRegion>
      <cx:axis id="0">
        <cx:catScaling gapWidth="0.600000024"/>
      </cx:axis>
      <cx:axis id="1">
        <cx:valScaling max="1"/>
        <cx:title>
          <cx:tx>
            <cx:txData>
              <cx:v>% of Time Spent</cx:v>
            </cx:txData>
          </cx:tx>
          <cx:txPr>
            <a:bodyPr vertOverflow="overflow" horzOverflow="overflow" wrap="square" lIns="0" tIns="0" rIns="0" bIns="0"/>
            <a:lstStyle/>
            <a:p>
              <a:pPr algn="ctr" rtl="0">
                <a:defRPr sz="1200" b="1" i="0">
                  <a:solidFill>
                    <a:srgbClr val="000000"/>
                  </a:solidFill>
                  <a:latin typeface="Calibri" panose="020F0502020204030204" pitchFamily="34" charset="0"/>
                  <a:ea typeface="Calibri" panose="020F0502020204030204" pitchFamily="34" charset="0"/>
                  <a:cs typeface="Calibri" panose="020F0502020204030204" pitchFamily="34" charset="0"/>
                </a:defRPr>
              </a:pPr>
              <a:r>
                <a:rPr sz="1200" b="1">
                  <a:solidFill>
                    <a:srgbClr val="000000"/>
                  </a:solidFill>
                </a:rPr>
                <a:t>% of Time Spent</a:t>
              </a:r>
            </a:p>
          </cx:txPr>
        </cx:title>
        <cx:majorGridlines/>
        <cx:tickLabels/>
        <cx:txPr>
          <a:bodyPr vertOverflow="overflow" horzOverflow="overflow" wrap="square" lIns="0" tIns="0" rIns="0" bIns="0"/>
          <a:lstStyle/>
          <a:p>
            <a:pPr algn="ctr" rtl="0">
              <a:defRPr sz="11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sz="1100" b="0">
              <a:solidFill>
                <a:srgbClr val="000000"/>
              </a:solidFill>
            </a:endParaRPr>
          </a:p>
        </cx:txPr>
      </cx:axis>
    </cx:plotArea>
    <cx:legend pos="b" align="ctr" overlay="0">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sz="1200" b="0">
            <a:solidFill>
              <a:srgbClr val="000000"/>
            </a:solidFill>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data id="1">
      <cx:numDim type="val">
        <cx:f>_xlchart.v1.21</cx:f>
      </cx:numDim>
    </cx:data>
    <cx:data id="2">
      <cx:numDim type="val">
        <cx:f>_xlchart.v1.23</cx:f>
      </cx:numDim>
    </cx:data>
  </cx:chartData>
  <cx:chart>
    <cx:title pos="t" align="ctr" overlay="0">
      <cx:tx>
        <cx:txData>
          <cx:v>% of Phone Call Time Spent on each Topic: For All Calls</cx:v>
        </cx:txData>
      </cx:tx>
      <cx:txPr>
        <a:bodyPr vertOverflow="overflow" horzOverflow="overflow" wrap="square" lIns="0" tIns="0" rIns="0" bIns="0"/>
        <a:lstStyle/>
        <a:p>
          <a:pPr algn="ctr" rtl="0">
            <a:defRPr sz="1600" b="1" i="0">
              <a:solidFill>
                <a:srgbClr val="000000"/>
              </a:solidFill>
              <a:latin typeface="Calibri" panose="020F0502020204030204" pitchFamily="34" charset="0"/>
              <a:ea typeface="Calibri" panose="020F0502020204030204" pitchFamily="34" charset="0"/>
              <a:cs typeface="Calibri" panose="020F0502020204030204" pitchFamily="34" charset="0"/>
            </a:defRPr>
          </a:pPr>
          <a:r>
            <a:rPr sz="1600" b="1">
              <a:solidFill>
                <a:srgbClr val="000000"/>
              </a:solidFill>
            </a:rPr>
            <a:t>% of Phone Call Time Spent on each Topic: For All Calls</a:t>
          </a:r>
        </a:p>
      </cx:txPr>
    </cx:title>
    <cx:plotArea>
      <cx:plotAreaRegion>
        <cx:series layoutId="boxWhisker" uniqueId="{647066AD-DD76-4C23-9F6C-005B83F7D2C1}" formatIdx="0">
          <cx:tx>
            <cx:txData>
              <cx:f>_xlchart.v1.18</cx:f>
              <cx:v>% of time spent discussing the customer's practice/patient population</cx:v>
            </cx:txData>
          </cx:tx>
          <cx:spPr>
            <a:ln>
              <a:solidFill>
                <a:srgbClr val="000000"/>
              </a:solidFill>
            </a:ln>
          </cx:spPr>
          <cx:dataId val="0"/>
          <cx:layoutPr>
            <cx:visibility meanLine="0" meanMarker="0" nonoutliers="0"/>
            <cx:statistics quartileMethod="exclusive"/>
          </cx:layoutPr>
        </cx:series>
        <cx:series layoutId="boxWhisker" uniqueId="{C6F1F468-66B7-4030-BADA-FB1868D09B31}" formatIdx="1">
          <cx:tx>
            <cx:txData>
              <cx:f>_xlchart.v1.20</cx:f>
              <cx:v>% of time spent discussing efficacy and safety information</cx:v>
            </cx:txData>
          </cx:tx>
          <cx:spPr>
            <a:ln>
              <a:solidFill>
                <a:srgbClr val="000000"/>
              </a:solidFill>
            </a:ln>
          </cx:spPr>
          <cx:dataId val="1"/>
          <cx:layoutPr>
            <cx:visibility meanMarker="0" nonoutliers="0"/>
            <cx:statistics quartileMethod="exclusive"/>
          </cx:layoutPr>
        </cx:series>
        <cx:series layoutId="boxWhisker" uniqueId="{89C4971A-2AFE-4312-9A2E-D1C1F9614F0D}" formatIdx="2">
          <cx:tx>
            <cx:txData>
              <cx:f>_xlchart.v1.22</cx:f>
              <cx:v>% of time spent discussing cost/customer affordability/financial programs</cx:v>
            </cx:txData>
          </cx:tx>
          <cx:spPr>
            <a:solidFill>
              <a:srgbClr val="92D050"/>
            </a:solidFill>
            <a:ln>
              <a:solidFill>
                <a:srgbClr val="000000"/>
              </a:solidFill>
            </a:ln>
          </cx:spPr>
          <cx:dataId val="2"/>
          <cx:layoutPr>
            <cx:visibility meanMarker="0" nonoutliers="0"/>
            <cx:statistics quartileMethod="exclusive"/>
          </cx:layoutPr>
        </cx:series>
      </cx:plotAreaRegion>
      <cx:axis id="0">
        <cx:catScaling gapWidth="0.600000024"/>
      </cx:axis>
      <cx:axis id="1">
        <cx:valScaling max="1"/>
        <cx:title>
          <cx:tx>
            <cx:txData>
              <cx:v>% of Time Spent</cx:v>
            </cx:txData>
          </cx:tx>
          <cx:txPr>
            <a:bodyPr vertOverflow="overflow" horzOverflow="overflow" wrap="square" lIns="0" tIns="0" rIns="0" bIns="0"/>
            <a:lstStyle/>
            <a:p>
              <a:pPr algn="ctr" rtl="0">
                <a:defRPr sz="1200" b="1" i="0">
                  <a:solidFill>
                    <a:srgbClr val="000000"/>
                  </a:solidFill>
                  <a:latin typeface="Calibri" panose="020F0502020204030204" pitchFamily="34" charset="0"/>
                  <a:ea typeface="Calibri" panose="020F0502020204030204" pitchFamily="34" charset="0"/>
                  <a:cs typeface="Calibri" panose="020F0502020204030204" pitchFamily="34" charset="0"/>
                </a:defRPr>
              </a:pPr>
              <a:r>
                <a:rPr sz="1200" b="1">
                  <a:solidFill>
                    <a:srgbClr val="000000"/>
                  </a:solidFill>
                </a:rPr>
                <a:t>% of Time Spent</a:t>
              </a:r>
            </a:p>
          </cx:txPr>
        </cx:title>
        <cx:majorGridlines/>
        <cx:tickLabels/>
        <cx:txPr>
          <a:bodyPr vertOverflow="overflow" horzOverflow="overflow" wrap="square" lIns="0" tIns="0" rIns="0" bIns="0"/>
          <a:lstStyle/>
          <a:p>
            <a:pPr algn="ctr" rtl="0">
              <a:defRPr sz="11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sz="1100" b="0">
              <a:solidFill>
                <a:srgbClr val="000000"/>
              </a:solidFill>
            </a:endParaRPr>
          </a:p>
        </cx:txPr>
      </cx:axis>
    </cx:plotArea>
    <cx:legend pos="b" align="ctr" overlay="0">
      <cx:txPr>
        <a:bodyPr vertOverflow="overflow" horzOverflow="overflow" wrap="square" lIns="0" tIns="0" rIns="0" bIns="0"/>
        <a:lstStyle/>
        <a:p>
          <a:pPr algn="ctr" rtl="0">
            <a:defRPr sz="12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sz="1200" b="0"/>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12</xdr:col>
      <xdr:colOff>190500</xdr:colOff>
      <xdr:row>58</xdr:row>
      <xdr:rowOff>38100</xdr:rowOff>
    </xdr:from>
    <xdr:to>
      <xdr:col>14</xdr:col>
      <xdr:colOff>466725</xdr:colOff>
      <xdr:row>79</xdr:row>
      <xdr:rowOff>57150</xdr:rowOff>
    </xdr:to>
    <mc:AlternateContent xmlns:mc="http://schemas.openxmlformats.org/markup-compatibility/2006">
      <mc:Choice xmlns:cx1="http://schemas.microsoft.com/office/drawing/2015/9/8/chartex" Requires="cx1">
        <xdr:graphicFrame macro="">
          <xdr:nvGraphicFramePr>
            <xdr:cNvPr id="2" name="Chart 11">
              <a:extLst>
                <a:ext uri="{FF2B5EF4-FFF2-40B4-BE49-F238E27FC236}">
                  <a16:creationId xmlns:a16="http://schemas.microsoft.com/office/drawing/2014/main" id="{A0C09C7F-AFD6-4765-8FF9-336FCF45EED5}"/>
                </a:ext>
                <a:ext uri="{147F2762-F138-4A5C-976F-8EAC2B608ADB}">
                  <a16:predDERef xmlns:a16="http://schemas.microsoft.com/office/drawing/2014/main" pred="{260210D9-DEEB-CEEC-4098-6BA45B1AC8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685800</xdr:colOff>
      <xdr:row>32</xdr:row>
      <xdr:rowOff>114300</xdr:rowOff>
    </xdr:from>
    <xdr:to>
      <xdr:col>11</xdr:col>
      <xdr:colOff>600075</xdr:colOff>
      <xdr:row>55</xdr:row>
      <xdr:rowOff>57150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747979D-2320-F88A-127C-3ED2EC6309EC}"/>
                </a:ext>
                <a:ext uri="{147F2762-F138-4A5C-976F-8EAC2B608ADB}">
                  <a16:predDERef xmlns:a16="http://schemas.microsoft.com/office/drawing/2014/main" pred="{A0C09C7F-AFD6-4765-8FF9-336FCF45EED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352425</xdr:colOff>
      <xdr:row>30</xdr:row>
      <xdr:rowOff>190500</xdr:rowOff>
    </xdr:from>
    <xdr:to>
      <xdr:col>14</xdr:col>
      <xdr:colOff>1362075</xdr:colOff>
      <xdr:row>51</xdr:row>
      <xdr:rowOff>0</xdr:rowOff>
    </xdr:to>
    <mc:AlternateContent xmlns:mc="http://schemas.openxmlformats.org/markup-compatibility/2006">
      <mc:Choice xmlns:cx1="http://schemas.microsoft.com/office/drawing/2015/9/8/chartex" Requires="cx1">
        <xdr:graphicFrame macro="">
          <xdr:nvGraphicFramePr>
            <xdr:cNvPr id="5" name="Chart 11">
              <a:extLst>
                <a:ext uri="{FF2B5EF4-FFF2-40B4-BE49-F238E27FC236}">
                  <a16:creationId xmlns:a16="http://schemas.microsoft.com/office/drawing/2014/main" id="{85BC7203-46DC-4407-884E-5D45B8F48493}"/>
                </a:ext>
                <a:ext uri="{147F2762-F138-4A5C-976F-8EAC2B608ADB}">
                  <a16:predDERef xmlns:a16="http://schemas.microsoft.com/office/drawing/2014/main" pred="{9747979D-2320-F88A-127C-3ED2EC6309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876300</xdr:colOff>
      <xdr:row>35</xdr:row>
      <xdr:rowOff>66675</xdr:rowOff>
    </xdr:from>
    <xdr:to>
      <xdr:col>9</xdr:col>
      <xdr:colOff>704850</xdr:colOff>
      <xdr:row>53</xdr:row>
      <xdr:rowOff>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658F3FAC-7FB1-B0BB-5819-833027D47E04}"/>
                </a:ext>
                <a:ext uri="{147F2762-F138-4A5C-976F-8EAC2B608ADB}">
                  <a16:predDERef xmlns:a16="http://schemas.microsoft.com/office/drawing/2014/main" pred="{260210D9-DEEB-CEEC-4098-6BA45B1AC83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276225</xdr:colOff>
      <xdr:row>35</xdr:row>
      <xdr:rowOff>180975</xdr:rowOff>
    </xdr:from>
    <xdr:to>
      <xdr:col>6</xdr:col>
      <xdr:colOff>85725</xdr:colOff>
      <xdr:row>50</xdr:row>
      <xdr:rowOff>66675</xdr:rowOff>
    </xdr:to>
    <xdr:graphicFrame macro="">
      <xdr:nvGraphicFramePr>
        <xdr:cNvPr id="10" name="Chart 9">
          <a:extLst>
            <a:ext uri="{FF2B5EF4-FFF2-40B4-BE49-F238E27FC236}">
              <a16:creationId xmlns:a16="http://schemas.microsoft.com/office/drawing/2014/main" id="{358904AA-1946-E094-B549-2BB130761633}"/>
            </a:ext>
            <a:ext uri="{147F2762-F138-4A5C-976F-8EAC2B608ADB}">
              <a16:predDERef xmlns:a16="http://schemas.microsoft.com/office/drawing/2014/main" pred="{658F3FAC-7FB1-B0BB-5819-833027D47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EC456590-84CB-4E8B-B349-8D4749530113}">
    <nsvFilter filterId="{F944F837-8A3B-4272-9581-0C38664D5510}" ref="A1:W31" tableId="1">
      <sortRules>
        <sortRule colId="5" id="{CDCE9E47-10C1-4054-A064-05C8165F87CD}">
          <sortCondition descending="1" ref="F1:F31"/>
        </sortRule>
      </sortRules>
    </nsvFilter>
  </namedSheetView>
</namedSheetViews>
</file>

<file path=xl/persons/person.xml><?xml version="1.0" encoding="utf-8"?>
<personList xmlns="http://schemas.microsoft.com/office/spreadsheetml/2018/threadedcomments" xmlns:x="http://schemas.openxmlformats.org/spreadsheetml/2006/main">
  <person displayName="Joshua Norfolk" id="{8B18F338-F7A9-4FD3-B21B-74DCA960EF38}" userId="df5922ff284a2f5f"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463156481484" createdVersion="8" refreshedVersion="8" minRefreshableVersion="3" recordCount="30" xr:uid="{A533A0AB-89C4-4EB6-AAEF-107A27EFFB56}">
  <cacheSource type="worksheet">
    <worksheetSource name="Table1" sheet="Observation Data"/>
  </cacheSource>
  <cacheFields count="23">
    <cacheField name="CALL OUTCOME CLASSIFICATION _x000a_What was the final rating of the call?_x000a_(post-observation rating determined by your team, likert scale)" numFmtId="0">
      <sharedItems containsSemiMixedTypes="0" containsString="0" containsNumber="1" containsInteger="1" minValue="1" maxValue="5" count="5">
        <n v="5"/>
        <n v="4"/>
        <n v="3"/>
        <n v="2"/>
        <n v="1"/>
      </sharedItems>
    </cacheField>
    <cacheField name="Project Participant" numFmtId="0">
      <sharedItems/>
    </cacheField>
    <cacheField name="How many customer interactions were observed with Rep?" numFmtId="0">
      <sharedItems containsSemiMixedTypes="0" containsString="0" containsNumber="1" containsInteger="1" minValue="1" maxValue="3"/>
    </cacheField>
    <cacheField name="Region" numFmtId="0">
      <sharedItems/>
    </cacheField>
    <cacheField name="How would you classify this customer's segment?_x000a_(asked before observation)" numFmtId="0">
      <sharedItems/>
    </cacheField>
    <cacheField name="How long in minutes was the business part of the conversation?" numFmtId="0">
      <sharedItems containsSemiMixedTypes="0" containsString="0" containsNumber="1" containsInteger="1" minValue="2" maxValue="60"/>
    </cacheField>
    <cacheField name="What percentage of the conversation was the customer speaking?" numFmtId="0">
      <sharedItems containsSemiMixedTypes="0" containsString="0" containsNumber="1" minValue="0" maxValue="0.75"/>
    </cacheField>
    <cacheField name="How much time was spent discussing the following topics (allocate out of 100%) (next 3 columns)" numFmtId="0">
      <sharedItems containsNonDate="0" containsString="0" containsBlank="1"/>
    </cacheField>
    <cacheField name="% of time spent discussing the customer's practice/patient population" numFmtId="0">
      <sharedItems containsSemiMixedTypes="0" containsString="0" containsNumber="1" minValue="0" maxValue="0.7"/>
    </cacheField>
    <cacheField name="Number of minutes spent discussing the customer's practice/patient population" numFmtId="0">
      <sharedItems containsSemiMixedTypes="0" containsString="0" containsNumber="1" minValue="0" maxValue="27"/>
    </cacheField>
    <cacheField name="% of time spent discussing efficacy and safety information" numFmtId="0">
      <sharedItems containsSemiMixedTypes="0" containsString="0" containsNumber="1" minValue="0" maxValue="1"/>
    </cacheField>
    <cacheField name="Number of minutes spent discussing efficacy and safety information" numFmtId="0">
      <sharedItems containsSemiMixedTypes="0" containsString="0" containsNumber="1" minValue="0" maxValue="27"/>
    </cacheField>
    <cacheField name="% of time spent discussing cost/customer affordability/financial programs" numFmtId="0">
      <sharedItems containsSemiMixedTypes="0" containsString="0" containsNumber="1" minValue="0" maxValue="1"/>
    </cacheField>
    <cacheField name="Number of minutes spent discussing cost/customer affordability/financial programs" numFmtId="0">
      <sharedItems containsSemiMixedTypes="0" containsString="0" containsNumber="1" minValue="0" maxValue="15"/>
    </cacheField>
    <cacheField name="Sum of time spent on topics" numFmtId="0">
      <sharedItems containsSemiMixedTypes="0" containsString="0" containsNumber="1" minValue="0" maxValue="1.1000000000000001"/>
    </cacheField>
    <cacheField name="Discussion Topic Order: customer's practice/patient population" numFmtId="0">
      <sharedItems containsSemiMixedTypes="0" containsString="0" containsNumber="1" containsInteger="1" minValue="0" maxValue="3"/>
    </cacheField>
    <cacheField name="Discussion Topic Order: efficacy and safety information" numFmtId="0">
      <sharedItems containsSemiMixedTypes="0" containsString="0" containsNumber="1" containsInteger="1" minValue="0" maxValue="3"/>
    </cacheField>
    <cacheField name="Discussion Topic Order: cost/customer affordability/financial programs" numFmtId="0">
      <sharedItems containsSemiMixedTypes="0" containsString="0" containsNumber="1" containsInteger="1" minValue="0" maxValue="3"/>
    </cacheField>
    <cacheField name="How many probing questions did the Rep ask the customer to uncover their views?" numFmtId="0">
      <sharedItems containsSemiMixedTypes="0" containsString="0" containsNumber="1" containsInteger="1" minValue="0" maxValue="4"/>
    </cacheField>
    <cacheField name="Number of branded product messages/information presented to customer" numFmtId="0">
      <sharedItems containsSemiMixedTypes="0" containsString="0" containsNumber="1" containsInteger="1" minValue="0" maxValue="4"/>
    </cacheField>
    <cacheField name="How did the Rep close the call?" numFmtId="0">
      <sharedItems longText="1"/>
    </cacheField>
    <cacheField name="Did the Rep ask for any of the following types of commitments during the close?" numFmtId="0">
      <sharedItems/>
    </cacheField>
    <cacheField name="Did the customer agree to any type of commitment?"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1.516703472225" createdVersion="8" refreshedVersion="8" minRefreshableVersion="3" recordCount="25" xr:uid="{9E254013-DDE7-467F-A86B-D46930EE416F}">
  <cacheSource type="worksheet">
    <worksheetSource name="Table4" sheet="Interview Data"/>
  </cacheSource>
  <cacheFields count="12">
    <cacheField name="Project Participant" numFmtId="0">
      <sharedItems/>
    </cacheField>
    <cacheField name="Call Outcome Classification of Highest Rated Call" numFmtId="0">
      <sharedItems containsString="0" containsBlank="1" containsNumber="1" containsInteger="1" minValue="1" maxValue="5"/>
    </cacheField>
    <cacheField name="On a scale of 1-10, how confident are you that customers will prescribe Product A for the target patient type?" numFmtId="0">
      <sharedItems containsString="0" containsBlank="1" containsNumber="1" containsInteger="1" minValue="3" maxValue="10"/>
    </cacheField>
    <cacheField name="On a scale of 1-10, how motivated are you at the moment?" numFmtId="0">
      <sharedItems containsString="0" containsBlank="1" containsNumber="1" containsInteger="1" minValue="3" maxValue="10"/>
    </cacheField>
    <cacheField name="On a scale of 1-10, what are your thoughts about the messaging and available tools/resources?" numFmtId="1">
      <sharedItems containsString="0" containsBlank="1" containsNumber="1" minValue="3" maxValue="9.6666666666666661"/>
    </cacheField>
    <cacheField name="On a scale of 1-10, how would you rate your overall level of assertiveness / competitiveness in Product A calls?" numFmtId="0">
      <sharedItems containsString="0" containsBlank="1" containsNumber="1" containsInteger="1" minValue="4" maxValue="10"/>
    </cacheField>
    <cacheField name="Adjusted level of assertiveness - 5 is ideal, 1 and 10 may be equally undesirable" numFmtId="0">
      <sharedItems containsString="0" containsBlank="1" containsNumber="1" containsInteger="1" minValue="0" maxValue="10"/>
    </cacheField>
    <cacheField name="In relation to confidence level, how did the rep perform? _x000a_(Larger magnitude indicates larger difference between call outcome and confidence level. Positive indicates the call exceeded expectations; minus indicates it fell short of expectations)" numFmtId="0">
      <sharedItems containsString="0" containsBlank="1" containsNumber="1" containsInteger="1" minValue="-8" maxValue="5"/>
    </cacheField>
    <cacheField name="In relation to motivation level? (Same scale as previous column)" numFmtId="0">
      <sharedItems containsString="0" containsBlank="1" containsNumber="1" containsInteger="1" minValue="-8" maxValue="3"/>
    </cacheField>
    <cacheField name="In relation to thoughts about available tools/resources? (Same scale as previous columns)" numFmtId="1">
      <sharedItems containsString="0" containsBlank="1" containsNumber="1" minValue="-7.3333333333333339" maxValue="3.666666666666667"/>
    </cacheField>
    <cacheField name="In relation to assertiveness? (Same scale as previous columns)" numFmtId="0">
      <sharedItems containsString="0" containsBlank="1" containsNumber="1" containsInteger="1" minValue="-6" maxValue="6"/>
    </cacheField>
    <cacheField name="Overall, how did the performance relate to the expectations? _x000a_5: Far Above_x000a_4: Above_x000a_3: At_x000a_2: Below_x000a_1: Far Below" numFmtId="0">
      <sharedItems containsString="0" containsBlank="1" containsNumber="1" containsInteger="1" minValue="1" maxValue="5" count="6">
        <n v="4"/>
        <n v="3"/>
        <n v="2"/>
        <n v="5"/>
        <n v="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s v="Sales Rep 17"/>
    <n v="1"/>
    <s v="WEST"/>
    <s v="High priority non-user"/>
    <n v="9"/>
    <n v="0.2"/>
    <m/>
    <n v="0.5"/>
    <n v="4.5"/>
    <n v="0.5"/>
    <n v="4.5"/>
    <n v="0.1"/>
    <n v="0.9"/>
    <n v="1.1000000000000001"/>
    <n v="1"/>
    <n v="2"/>
    <n v="3"/>
    <n v="4"/>
    <n v="4"/>
    <s v="I appreciate you giving me the time. When you see a patient where you think it will work, wil you give our product a try?"/>
    <s v="to increase usage / prescribing"/>
    <n v="1"/>
  </r>
  <r>
    <x v="0"/>
    <s v="Sales Rep 2"/>
    <n v="2"/>
    <s v="EAST"/>
    <s v="Other Non-users"/>
    <n v="30"/>
    <n v="0.4"/>
    <m/>
    <n v="0.4"/>
    <n v="12"/>
    <n v="0.6"/>
    <n v="18"/>
    <n v="0"/>
    <n v="0"/>
    <n v="1"/>
    <n v="1"/>
    <n v="2"/>
    <n v="0"/>
    <n v="3"/>
    <n v="4"/>
    <s v="Would you prescribe Product A as the first choice for patients who may require a change in therapy ?"/>
    <s v="to increase usage / prescribing"/>
    <n v="1"/>
  </r>
  <r>
    <x v="0"/>
    <s v="Sales Rep 2"/>
    <n v="2"/>
    <s v="EAST"/>
    <s v="User"/>
    <n v="20"/>
    <n v="0.4"/>
    <m/>
    <n v="0.3"/>
    <n v="6"/>
    <n v="0.5"/>
    <n v="10"/>
    <n v="0.2"/>
    <n v="4"/>
    <n v="1"/>
    <n v="1"/>
    <n v="2"/>
    <n v="3"/>
    <n v="4"/>
    <n v="4"/>
    <s v="Are you confident enough now with Product A to prescribe it for your patients in need of treatment?"/>
    <s v="to increase usage / prescribing"/>
    <n v="1"/>
  </r>
  <r>
    <x v="0"/>
    <s v="Sales Rep 21"/>
    <n v="1"/>
    <s v="WEST"/>
    <s v="High priority non-user"/>
    <n v="6"/>
    <n v="0.2"/>
    <m/>
    <n v="0.7"/>
    <n v="4.1999999999999993"/>
    <n v="0.3"/>
    <n v="1.7999999999999998"/>
    <n v="0"/>
    <n v="0"/>
    <n v="1"/>
    <n v="1"/>
    <n v="2"/>
    <n v="0"/>
    <n v="2"/>
    <n v="4"/>
    <s v="Thanked the customer for their time, asked if the office would like to meet with the Rep's counterpart for a more in depth presentation."/>
    <s v="to influence others"/>
    <n v="1"/>
  </r>
  <r>
    <x v="0"/>
    <s v="Sales Rep 4"/>
    <n v="1"/>
    <s v="WEST"/>
    <s v="User"/>
    <n v="10"/>
    <n v="0.5"/>
    <m/>
    <n v="0.3"/>
    <n v="3"/>
    <n v="0.6"/>
    <n v="6"/>
    <n v="0.1"/>
    <n v="1"/>
    <n v="0.99999999999999989"/>
    <n v="1"/>
    <n v="2"/>
    <n v="3"/>
    <n v="0"/>
    <n v="4"/>
    <s v="Thank you for your time and for discussing your experience with Product A. Please let me know if you need any additional info to support Product A for the newly diagnosed pts that we discussed today."/>
    <s v="to increase usage / prescribing"/>
    <n v="1"/>
  </r>
  <r>
    <x v="0"/>
    <s v="Sales Rep 6"/>
    <n v="1"/>
    <s v="WEST"/>
    <s v="User"/>
    <n v="60"/>
    <n v="0.7"/>
    <m/>
    <n v="0.45"/>
    <n v="27"/>
    <n v="0.45"/>
    <n v="27"/>
    <n v="0.1"/>
    <n v="6"/>
    <n v="1"/>
    <n v="2"/>
    <n v="1"/>
    <n v="3"/>
    <n v="4"/>
    <n v="4"/>
    <s v="Thanks again for all your feedback today Dr.  I really learned a lot. I'm happy to hear your patients have had success with our products. Given this expereince, would you be interested in speaking at the next conference about our product?"/>
    <s v="to influence others"/>
    <n v="1"/>
  </r>
  <r>
    <x v="1"/>
    <s v="Sales Rep 1"/>
    <n v="2"/>
    <s v="WEST"/>
    <s v="High priority non-user"/>
    <n v="15"/>
    <n v="0.25"/>
    <m/>
    <n v="0.2"/>
    <n v="3"/>
    <n v="0.4"/>
    <n v="6"/>
    <n v="0.4"/>
    <n v="6"/>
    <n v="1"/>
    <n v="2"/>
    <n v="3"/>
    <n v="1"/>
    <n v="1"/>
    <n v="1"/>
    <s v="Dr Thank you for your time.  I would like to set up a lunch so we can discuss some clinical data that you may like."/>
    <s v="to a follow-up call"/>
    <n v="1"/>
  </r>
  <r>
    <x v="1"/>
    <s v="Sales Rep 16"/>
    <n v="3"/>
    <s v="WEST"/>
    <s v="User"/>
    <n v="10"/>
    <n v="0.4"/>
    <m/>
    <n v="0.3"/>
    <n v="3"/>
    <n v="0.7"/>
    <n v="7"/>
    <n v="0"/>
    <n v="0"/>
    <n v="1"/>
    <n v="1"/>
    <n v="2"/>
    <n v="0"/>
    <n v="4"/>
    <n v="4"/>
    <s v="Thank you for your time, are you comfortable writing Product A for all applicable patients?"/>
    <s v="to think about increasing usage / prescribing"/>
    <n v="1"/>
  </r>
  <r>
    <x v="1"/>
    <s v="Sales Rep 20"/>
    <n v="1"/>
    <s v="WEST"/>
    <s v="Other Non-users"/>
    <n v="20"/>
    <n v="0.6"/>
    <m/>
    <n v="0.4"/>
    <n v="8"/>
    <n v="0.6"/>
    <n v="12"/>
    <n v="0"/>
    <n v="0"/>
    <n v="1"/>
    <n v="1"/>
    <n v="2"/>
    <n v="0"/>
    <n v="3"/>
    <n v="4"/>
    <s v="I will look into having your questions addressed and have a response emailed to you.  Can I come back around and touch base on your thoughts?"/>
    <s v="to a follow-up call"/>
    <n v="1"/>
  </r>
  <r>
    <x v="1"/>
    <s v="Sales Rep 22"/>
    <n v="2"/>
    <s v="EAST"/>
    <s v="User"/>
    <n v="8"/>
    <n v="0.5"/>
    <m/>
    <n v="0.4"/>
    <n v="3.2"/>
    <n v="0.5"/>
    <n v="4"/>
    <n v="0.1"/>
    <n v="0.8"/>
    <n v="1"/>
    <n v="1"/>
    <n v="2"/>
    <n v="3"/>
    <n v="2"/>
    <n v="4"/>
    <s v="Will you keep Product A in mind for that next patient?"/>
    <s v="to think about increasing usage / prescribing"/>
    <n v="1"/>
  </r>
  <r>
    <x v="2"/>
    <s v="Sales Rep 10"/>
    <n v="1"/>
    <s v="EAST"/>
    <s v="User"/>
    <n v="2"/>
    <n v="0.1"/>
    <m/>
    <n v="0"/>
    <n v="0"/>
    <n v="0.8"/>
    <n v="1.6"/>
    <n v="0.2"/>
    <n v="0.4"/>
    <n v="1"/>
    <n v="0"/>
    <n v="1"/>
    <n v="2"/>
    <n v="1"/>
    <n v="3"/>
    <s v="If you have questions or need help with that patient, please let me know"/>
    <s v="didn't ask for any type of commitment"/>
    <n v="0"/>
  </r>
  <r>
    <x v="2"/>
    <s v="Sales Rep 11"/>
    <n v="1"/>
    <s v="WEST"/>
    <s v="User"/>
    <n v="5"/>
    <n v="0.2"/>
    <m/>
    <n v="0.35"/>
    <n v="1.75"/>
    <n v="0.4"/>
    <n v="2"/>
    <n v="0.25"/>
    <n v="1.25"/>
    <n v="1"/>
    <n v="1"/>
    <n v="2"/>
    <n v="3"/>
    <n v="3"/>
    <n v="4"/>
    <s v="I will check the samples and make sure you have the up to date forms."/>
    <s v="didn't ask for any type of commitment"/>
    <n v="0"/>
  </r>
  <r>
    <x v="2"/>
    <s v="Sales Rep 12"/>
    <n v="1"/>
    <s v="EAST"/>
    <s v="Other Non-users"/>
    <n v="4"/>
    <n v="0.2"/>
    <m/>
    <n v="0.3"/>
    <n v="1.2"/>
    <n v="0.7"/>
    <n v="2.8"/>
    <n v="0"/>
    <n v="0"/>
    <n v="1"/>
    <n v="1"/>
    <n v="2"/>
    <n v="0"/>
    <n v="1"/>
    <n v="4"/>
    <s v=" You have my email, let me know if you need anything and I will be in touch.  We will talk soon.  Thank you for allowing me to come in."/>
    <s v="didn't ask for any type of commitment"/>
    <n v="0"/>
  </r>
  <r>
    <x v="2"/>
    <s v="Sales Rep 14"/>
    <n v="1"/>
    <s v="WEST"/>
    <s v="High priority non-user"/>
    <n v="13"/>
    <n v="0.4"/>
    <m/>
    <n v="0.35"/>
    <n v="4.55"/>
    <n v="0.25"/>
    <n v="3.25"/>
    <n v="0.4"/>
    <n v="5.2"/>
    <n v="1"/>
    <n v="3"/>
    <n v="2"/>
    <n v="1"/>
    <n v="1"/>
    <n v="2"/>
    <s v="Thank you for attenting the speaker program."/>
    <s v="didn't ask for any type of commitment"/>
    <n v="0"/>
  </r>
  <r>
    <x v="2"/>
    <s v="Sales Rep 16"/>
    <n v="3"/>
    <s v="WEST"/>
    <s v="User"/>
    <n v="3"/>
    <n v="0.35"/>
    <m/>
    <n v="0"/>
    <n v="0"/>
    <n v="0"/>
    <n v="0"/>
    <n v="0"/>
    <n v="0"/>
    <n v="0"/>
    <n v="1"/>
    <n v="2"/>
    <n v="0"/>
    <n v="2"/>
    <n v="3"/>
    <s v="Good seeing you."/>
    <s v="didn't ask for any type of commitment"/>
    <n v="0"/>
  </r>
  <r>
    <x v="2"/>
    <s v="Sales Rep 23"/>
    <n v="2"/>
    <s v="EAST"/>
    <s v="User"/>
    <n v="4"/>
    <n v="0.6"/>
    <m/>
    <n v="0.5"/>
    <n v="2"/>
    <n v="0"/>
    <n v="0"/>
    <n v="0.5"/>
    <n v="2"/>
    <n v="1"/>
    <n v="1"/>
    <n v="2"/>
    <n v="3"/>
    <n v="2"/>
    <n v="0"/>
    <s v="Let me know if there's anything I can do to help with getting that patient on board.  I look forward to seeing you at the speaker program."/>
    <s v="didn't ask for any type of commitment"/>
    <n v="0"/>
  </r>
  <r>
    <x v="2"/>
    <s v="Sales Rep 3"/>
    <n v="1"/>
    <s v="EAST"/>
    <s v="High priority non-user"/>
    <n v="20"/>
    <n v="0.65"/>
    <m/>
    <n v="0.3"/>
    <n v="6"/>
    <n v="0.7"/>
    <n v="14"/>
    <n v="0"/>
    <n v="0"/>
    <n v="1"/>
    <n v="1"/>
    <n v="2"/>
    <n v="0"/>
    <n v="4"/>
    <n v="2"/>
    <s v="I'm glad we were able to catch up today."/>
    <s v="didn't ask for any type of commitment"/>
    <n v="0"/>
  </r>
  <r>
    <x v="2"/>
    <s v="Sales Rep 5"/>
    <n v="1"/>
    <s v="WEST"/>
    <s v="High priority non-user"/>
    <n v="5"/>
    <n v="0.2"/>
    <m/>
    <n v="0.2"/>
    <n v="1"/>
    <n v="0.08"/>
    <n v="0.4"/>
    <n v="0"/>
    <n v="0"/>
    <n v="0.28000000000000003"/>
    <n v="1"/>
    <n v="2"/>
    <n v="0"/>
    <n v="4"/>
    <n v="4"/>
    <s v="Please reach out if you have any questions as you get the patient started."/>
    <s v="didn't ask for any type of commitment"/>
    <n v="0"/>
  </r>
  <r>
    <x v="2"/>
    <s v="Sales Rep 7"/>
    <n v="1"/>
    <s v="EAST"/>
    <s v="User"/>
    <n v="15"/>
    <n v="0.4"/>
    <m/>
    <n v="0"/>
    <n v="0"/>
    <n v="0"/>
    <n v="0"/>
    <n v="1"/>
    <n v="15"/>
    <n v="1"/>
    <n v="0"/>
    <n v="0"/>
    <n v="1"/>
    <n v="0"/>
    <n v="0"/>
    <s v="Do you have any questions regarding getting Product A covered for your patients for your continued usage?"/>
    <s v="didn't ask for any type of commitment"/>
    <n v="0"/>
  </r>
  <r>
    <x v="2"/>
    <s v="Sales Rep 9"/>
    <n v="2"/>
    <s v="EAST"/>
    <s v="High priority non-user"/>
    <n v="10"/>
    <n v="0.5"/>
    <m/>
    <n v="0.5"/>
    <n v="5"/>
    <n v="0.2"/>
    <n v="2"/>
    <n v="0.3"/>
    <n v="3"/>
    <n v="1"/>
    <n v="1"/>
    <n v="2"/>
    <n v="3"/>
    <n v="4"/>
    <n v="3"/>
    <s v="I will have our reimbursement manager contact you to help walk through the process of getting any Product A prescriptions you write filled.  Thank you for writing  and please feel free to contact me when you write the next prescription so I can help ensure the patient has access to Product A."/>
    <s v="didn't ask for any type of commitment"/>
    <n v="0"/>
  </r>
  <r>
    <x v="2"/>
    <s v="Sales Rep 9"/>
    <n v="2"/>
    <s v="EAST"/>
    <s v="User"/>
    <n v="8"/>
    <n v="0.6"/>
    <m/>
    <n v="0.25"/>
    <n v="2"/>
    <n v="0.75"/>
    <n v="6"/>
    <n v="0"/>
    <n v="0"/>
    <n v="1"/>
    <n v="1"/>
    <n v="2"/>
    <n v="0"/>
    <n v="3"/>
    <n v="2"/>
    <s v="Thank you for your insight and advice on how to position Product A with other potential customers."/>
    <s v="didn't ask for any type of commitment"/>
    <n v="0"/>
  </r>
  <r>
    <x v="3"/>
    <s v="Sales Rep 13"/>
    <n v="1"/>
    <s v="EAST"/>
    <s v="User"/>
    <n v="5"/>
    <n v="0"/>
    <m/>
    <n v="0.45"/>
    <n v="2.25"/>
    <n v="0.25"/>
    <n v="1.25"/>
    <n v="0.3"/>
    <n v="1.5"/>
    <n v="1"/>
    <n v="2"/>
    <n v="3"/>
    <n v="1"/>
    <n v="4"/>
    <n v="3"/>
    <s v="Is there anything holding you back from switching to Product A?"/>
    <s v="didn't ask for any type of commitment"/>
    <n v="0"/>
  </r>
  <r>
    <x v="3"/>
    <s v="Sales Rep 24"/>
    <n v="1"/>
    <s v="EAST"/>
    <s v="Other Non-users"/>
    <n v="15"/>
    <n v="0.2"/>
    <m/>
    <n v="0.3"/>
    <n v="4.5"/>
    <n v="0.6"/>
    <n v="9"/>
    <n v="0.1"/>
    <n v="1.5"/>
    <n v="0.99999999999999989"/>
    <n v="1"/>
    <n v="2"/>
    <n v="3"/>
    <n v="1"/>
    <n v="4"/>
    <s v="Here are samples. Do you have any patients coming in with side effects of their existing treatment, where Product A would be a good option?"/>
    <s v="didn't ask for any type of commitment"/>
    <n v="0"/>
  </r>
  <r>
    <x v="4"/>
    <s v="Sales Rep 18"/>
    <n v="1"/>
    <s v="EAST"/>
    <s v="Other Non-users"/>
    <n v="20"/>
    <n v="0.35"/>
    <m/>
    <n v="0.45"/>
    <n v="9"/>
    <n v="0.45"/>
    <n v="9"/>
    <n v="0.1"/>
    <n v="2"/>
    <n v="1"/>
    <n v="1"/>
    <n v="2"/>
    <n v="3"/>
    <n v="2"/>
    <n v="3"/>
    <s v="Thank you for your time. Keep Product A in mind the next time you see a newly diagnosed patient."/>
    <s v="to think about increasing usage / prescribing"/>
    <n v="0"/>
  </r>
  <r>
    <x v="4"/>
    <s v="Sales Rep 8"/>
    <n v="1"/>
    <s v="EAST"/>
    <s v="User"/>
    <n v="10"/>
    <n v="0.15"/>
    <m/>
    <n v="0.05"/>
    <n v="0.5"/>
    <n v="0.95"/>
    <n v="9.5"/>
    <n v="0"/>
    <n v="0"/>
    <n v="1"/>
    <n v="2"/>
    <n v="1"/>
    <n v="0"/>
    <n v="3"/>
    <n v="3"/>
    <s v="How do you feel about continuing to use Product A as first choice treatment?"/>
    <s v="to maintain or continue their usage / prescribing"/>
    <n v="0"/>
  </r>
  <r>
    <x v="4"/>
    <s v="Sales Rep 1"/>
    <n v="2"/>
    <s v="WEST"/>
    <s v="User"/>
    <n v="9"/>
    <n v="0.4"/>
    <m/>
    <n v="0"/>
    <n v="0"/>
    <n v="0.5"/>
    <n v="4.5"/>
    <n v="0.5"/>
    <n v="4.5"/>
    <n v="1"/>
    <n v="0"/>
    <n v="2"/>
    <n v="1"/>
    <n v="1"/>
    <n v="2"/>
    <s v="Thank you for taking the time to see us and keep looking for patients who would benefit from Product A"/>
    <s v="to increase usage / prescribing"/>
    <n v="0"/>
  </r>
  <r>
    <x v="4"/>
    <s v="Sales Rep 16"/>
    <n v="3"/>
    <s v="WEST"/>
    <s v="N/A- STEM asked, Rep didn't know"/>
    <n v="4"/>
    <n v="0.45"/>
    <m/>
    <n v="0"/>
    <n v="0"/>
    <n v="1"/>
    <n v="4"/>
    <n v="0"/>
    <n v="0"/>
    <n v="1"/>
    <n v="0"/>
    <n v="1"/>
    <n v="0"/>
    <n v="2"/>
    <n v="2"/>
    <s v="Thank you for your time, you have a week before you go on vacation to write more Product A."/>
    <s v="to increase usage / prescribing"/>
    <n v="0"/>
  </r>
  <r>
    <x v="4"/>
    <s v="Sales Rep 19"/>
    <n v="1"/>
    <s v="EAST"/>
    <s v="User"/>
    <n v="10"/>
    <n v="0.75"/>
    <m/>
    <n v="0.7"/>
    <n v="7"/>
    <n v="0.3"/>
    <n v="3"/>
    <n v="0"/>
    <n v="0"/>
    <n v="1"/>
    <n v="1"/>
    <n v="2"/>
    <n v="0"/>
    <n v="2"/>
    <n v="2"/>
    <s v="When you have that newly diagnosed or patient ready to switch treatments, based on the data would you make Product A the oral of choice?"/>
    <s v="to increase usage / prescribing"/>
    <n v="0"/>
  </r>
  <r>
    <x v="4"/>
    <s v="Sales Rep 15"/>
    <n v="1"/>
    <s v="EAST"/>
    <s v="High priority non-user"/>
    <n v="2"/>
    <n v="0"/>
    <m/>
    <n v="0"/>
    <n v="0"/>
    <n v="0"/>
    <n v="0"/>
    <n v="0"/>
    <n v="0"/>
    <n v="0"/>
    <n v="0"/>
    <n v="0"/>
    <n v="0"/>
    <n v="0"/>
    <n v="0"/>
    <s v="Could we schedule a follow-up discussion for next week?"/>
    <s v="to a follow-up call"/>
    <n v="0"/>
  </r>
  <r>
    <x v="4"/>
    <s v="Sales Rep 12"/>
    <n v="1"/>
    <s v="EAST"/>
    <s v="High priority non-user"/>
    <n v="5"/>
    <n v="0.4"/>
    <m/>
    <n v="0.04"/>
    <n v="0.2"/>
    <n v="0.06"/>
    <n v="0.3"/>
    <n v="0.9"/>
    <n v="4.5"/>
    <n v="1"/>
    <n v="0"/>
    <n v="2"/>
    <n v="1"/>
    <n v="0"/>
    <n v="1"/>
    <s v="Customer abruptly stopped conversation."/>
    <s v="didn't ask for any type of commitment"/>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Sales Rep 1"/>
    <n v="4"/>
    <n v="5"/>
    <n v="9"/>
    <n v="4.333333333333333"/>
    <n v="9"/>
    <n v="2"/>
    <n v="3"/>
    <n v="-1"/>
    <n v="3.666666666666667"/>
    <n v="6"/>
    <x v="0"/>
  </r>
  <r>
    <s v="Sales Rep 2"/>
    <n v="5"/>
    <n v="8"/>
    <n v="10"/>
    <n v="8.3333333333333339"/>
    <n v="5"/>
    <n v="10"/>
    <n v="2"/>
    <n v="0"/>
    <n v="1.6666666666666661"/>
    <n v="0"/>
    <x v="0"/>
  </r>
  <r>
    <s v="Sales Rep 3"/>
    <n v="3"/>
    <n v="5"/>
    <n v="3"/>
    <n v="3"/>
    <n v="6"/>
    <n v="8"/>
    <n v="1"/>
    <n v="3"/>
    <n v="3"/>
    <n v="-2"/>
    <x v="1"/>
  </r>
  <r>
    <s v="Sales Rep 4"/>
    <n v="5"/>
    <n v="8"/>
    <n v="8"/>
    <n v="8.3333333333333339"/>
    <n v="8"/>
    <n v="4"/>
    <n v="2"/>
    <n v="2"/>
    <n v="1.6666666666666661"/>
    <n v="6"/>
    <x v="0"/>
  </r>
  <r>
    <s v="Sales Rep 5"/>
    <n v="3"/>
    <n v="9"/>
    <n v="10"/>
    <n v="8.3333333333333339"/>
    <n v="5"/>
    <n v="10"/>
    <n v="-3"/>
    <n v="-4"/>
    <n v="-2.3333333333333339"/>
    <n v="-4"/>
    <x v="2"/>
  </r>
  <r>
    <s v="Sales Rep 6"/>
    <n v="5"/>
    <n v="5"/>
    <n v="10"/>
    <n v="9"/>
    <n v="5"/>
    <n v="10"/>
    <n v="5"/>
    <n v="0"/>
    <n v="1"/>
    <n v="0"/>
    <x v="3"/>
  </r>
  <r>
    <s v="Sales Rep 7"/>
    <n v="3"/>
    <n v="10"/>
    <n v="10"/>
    <n v="9"/>
    <n v="5"/>
    <n v="10"/>
    <n v="-4"/>
    <n v="-4"/>
    <n v="-3"/>
    <n v="-4"/>
    <x v="2"/>
  </r>
  <r>
    <s v="Sales Rep 8"/>
    <n v="1"/>
    <n v="10"/>
    <n v="8"/>
    <n v="7.333333333333333"/>
    <n v="8"/>
    <n v="4"/>
    <n v="-8"/>
    <n v="-6"/>
    <n v="-5.333333333333333"/>
    <n v="-2"/>
    <x v="4"/>
  </r>
  <r>
    <s v="Sales Rep 9"/>
    <n v="3"/>
    <n v="8"/>
    <n v="10"/>
    <n v="8"/>
    <n v="5"/>
    <n v="10"/>
    <n v="-2"/>
    <n v="-4"/>
    <n v="-2"/>
    <n v="-4"/>
    <x v="2"/>
  </r>
  <r>
    <s v="Sales Rep 10"/>
    <n v="3"/>
    <n v="10"/>
    <n v="10"/>
    <n v="9.3333333333333339"/>
    <n v="5"/>
    <n v="10"/>
    <n v="-4"/>
    <n v="-4"/>
    <n v="-3.3333333333333339"/>
    <n v="-4"/>
    <x v="2"/>
  </r>
  <r>
    <s v="Sales Rep 11"/>
    <n v="3"/>
    <n v="8"/>
    <n v="8"/>
    <n v="5"/>
    <n v="7"/>
    <n v="6"/>
    <n v="-2"/>
    <n v="-2"/>
    <n v="1"/>
    <n v="0"/>
    <x v="2"/>
  </r>
  <r>
    <s v="Sales Rep 12"/>
    <n v="3"/>
    <n v="8"/>
    <n v="6"/>
    <n v="7.666666666666667"/>
    <n v="8"/>
    <n v="4"/>
    <n v="-2"/>
    <n v="0"/>
    <n v="-1.666666666666667"/>
    <n v="2"/>
    <x v="2"/>
  </r>
  <r>
    <s v="Sales Rep 13"/>
    <n v="2"/>
    <n v="7"/>
    <n v="9"/>
    <n v="8.6666666666666661"/>
    <n v="5"/>
    <n v="10"/>
    <n v="-3"/>
    <n v="-5"/>
    <n v="-4.6666666666666661"/>
    <n v="-6"/>
    <x v="2"/>
  </r>
  <r>
    <s v="Sales Rep 14"/>
    <n v="3"/>
    <n v="5"/>
    <n v="7"/>
    <n v="7.333333333333333"/>
    <n v="5"/>
    <n v="10"/>
    <n v="1"/>
    <n v="-1"/>
    <n v="-1.333333333333333"/>
    <n v="-4"/>
    <x v="1"/>
  </r>
  <r>
    <s v="Sales Rep 15"/>
    <n v="1"/>
    <n v="10"/>
    <n v="10"/>
    <n v="9.3333333333333339"/>
    <n v="8"/>
    <n v="4"/>
    <n v="-8"/>
    <n v="-8"/>
    <n v="-7.3333333333333339"/>
    <n v="-2"/>
    <x v="4"/>
  </r>
  <r>
    <s v="Sales Rep 15 (DUPLICATE)"/>
    <m/>
    <m/>
    <m/>
    <m/>
    <m/>
    <m/>
    <m/>
    <m/>
    <m/>
    <m/>
    <x v="5"/>
  </r>
  <r>
    <s v="Sales Rep 16"/>
    <n v="4"/>
    <n v="8"/>
    <n v="10"/>
    <n v="8"/>
    <n v="9"/>
    <n v="2"/>
    <n v="0"/>
    <n v="-2"/>
    <n v="0"/>
    <n v="6"/>
    <x v="1"/>
  </r>
  <r>
    <s v="Sales Rep 17"/>
    <n v="5"/>
    <n v="5"/>
    <n v="9"/>
    <n v="8.3333333333333339"/>
    <n v="5"/>
    <n v="10"/>
    <n v="5"/>
    <n v="1"/>
    <n v="1.6666666666666661"/>
    <n v="0"/>
    <x v="3"/>
  </r>
  <r>
    <s v="Sales Rep 18"/>
    <n v="1"/>
    <n v="10"/>
    <n v="10"/>
    <n v="8.3333333333333339"/>
    <n v="10"/>
    <n v="0"/>
    <n v="-8"/>
    <n v="-8"/>
    <n v="-6.3333333333333339"/>
    <n v="2"/>
    <x v="4"/>
  </r>
  <r>
    <s v="Sales Rep 19"/>
    <n v="1"/>
    <n v="7"/>
    <n v="7"/>
    <n v="8.6666666666666661"/>
    <n v="4"/>
    <n v="8"/>
    <n v="-5"/>
    <n v="-5"/>
    <n v="-6.6666666666666661"/>
    <n v="-6"/>
    <x v="4"/>
  </r>
  <r>
    <s v="Sales Rep 20"/>
    <n v="4"/>
    <n v="5"/>
    <n v="9"/>
    <n v="9.6666666666666661"/>
    <n v="7"/>
    <n v="6"/>
    <n v="3"/>
    <n v="-1"/>
    <n v="-1.6666666666666661"/>
    <n v="2"/>
    <x v="0"/>
  </r>
  <r>
    <s v="Sales Rep 21"/>
    <n v="5"/>
    <n v="8"/>
    <n v="10"/>
    <n v="7"/>
    <n v="5"/>
    <n v="10"/>
    <n v="2"/>
    <n v="0"/>
    <n v="3"/>
    <n v="0"/>
    <x v="0"/>
  </r>
  <r>
    <s v="Sales Rep 22"/>
    <n v="4"/>
    <n v="7"/>
    <n v="9"/>
    <n v="6"/>
    <n v="4"/>
    <n v="8"/>
    <n v="1"/>
    <n v="-1"/>
    <n v="2"/>
    <n v="0"/>
    <x v="1"/>
  </r>
  <r>
    <s v="Sales Rep 23 (EMPTY)"/>
    <m/>
    <m/>
    <m/>
    <m/>
    <m/>
    <m/>
    <m/>
    <m/>
    <m/>
    <m/>
    <x v="5"/>
  </r>
  <r>
    <s v="Sales Rep 24"/>
    <n v="2"/>
    <n v="3"/>
    <n v="7"/>
    <n v="8.6666666666666661"/>
    <n v="7"/>
    <n v="6"/>
    <n v="1"/>
    <n v="-3"/>
    <n v="-4.6666666666666661"/>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E68FEA-6980-487A-A5D7-987E04E5B6B0}" name="PivotTable3" cacheId="1589"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J60:K66" firstHeaderRow="1" firstDataRow="1" firstDataCol="1"/>
  <pivotFields count="12">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7">
        <item x="4"/>
        <item x="2"/>
        <item x="1"/>
        <item x="0"/>
        <item x="3"/>
        <item h="1" x="5"/>
        <item t="default"/>
      </items>
    </pivotField>
  </pivotFields>
  <rowFields count="1">
    <field x="11"/>
  </rowFields>
  <rowItems count="6">
    <i>
      <x/>
    </i>
    <i>
      <x v="1"/>
    </i>
    <i>
      <x v="2"/>
    </i>
    <i>
      <x v="3"/>
    </i>
    <i>
      <x v="4"/>
    </i>
    <i t="grand">
      <x/>
    </i>
  </rowItems>
  <colItems count="1">
    <i/>
  </colItems>
  <dataFields count="1">
    <dataField name="Count" fld="11" subtotal="count" baseField="0" baseItem="0"/>
  </dataFields>
  <formats count="12">
    <format dxfId="107">
      <pivotArea type="all" dataOnly="0" outline="0" fieldPosition="0"/>
    </format>
    <format dxfId="108">
      <pivotArea outline="0" collapsedLevelsAreSubtotals="1" fieldPosition="0"/>
    </format>
    <format dxfId="109">
      <pivotArea field="11" type="button" dataOnly="0" labelOnly="1" outline="0" axis="axisRow" fieldPosition="0"/>
    </format>
    <format dxfId="110">
      <pivotArea dataOnly="0" labelOnly="1" outline="0" fieldPosition="0">
        <references count="1">
          <reference field="11" count="0"/>
        </references>
      </pivotArea>
    </format>
    <format dxfId="111">
      <pivotArea dataOnly="0" labelOnly="1" grandRow="1" outline="0" fieldPosition="0"/>
    </format>
    <format dxfId="112">
      <pivotArea dataOnly="0" labelOnly="1" outline="0" axis="axisValues" fieldPosition="0"/>
    </format>
    <format dxfId="113">
      <pivotArea type="all" dataOnly="0" outline="0" fieldPosition="0"/>
    </format>
    <format dxfId="114">
      <pivotArea outline="0" collapsedLevelsAreSubtotals="1" fieldPosition="0"/>
    </format>
    <format dxfId="115">
      <pivotArea field="11" type="button" dataOnly="0" labelOnly="1" outline="0" axis="axisRow" fieldPosition="0"/>
    </format>
    <format dxfId="116">
      <pivotArea dataOnly="0" labelOnly="1" outline="0" fieldPosition="0">
        <references count="1">
          <reference field="11" count="0"/>
        </references>
      </pivotArea>
    </format>
    <format dxfId="117">
      <pivotArea dataOnly="0" labelOnly="1" grandRow="1" outline="0" fieldPosition="0"/>
    </format>
    <format dxfId="11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34B17F-1C51-4511-A489-E90EC0071051}" name="PivotTable1" cacheId="1588"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34:B40" firstHeaderRow="1" firstDataRow="1" firstDataCol="1"/>
  <pivotFields count="23">
    <pivotField axis="axisRow" dataField="1" compact="0" outline="0" showAll="0">
      <items count="6">
        <item x="4"/>
        <item x="3"/>
        <item x="2"/>
        <item x="1"/>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0"/>
  </rowFields>
  <rowItems count="6">
    <i>
      <x/>
    </i>
    <i>
      <x v="1"/>
    </i>
    <i>
      <x v="2"/>
    </i>
    <i>
      <x v="3"/>
    </i>
    <i>
      <x v="4"/>
    </i>
    <i t="grand">
      <x/>
    </i>
  </rowItems>
  <colItems count="1">
    <i/>
  </colItems>
  <dataFields count="1">
    <dataField name="Count" fld="0" subtotal="count" baseField="0" baseItem="0"/>
  </dataFields>
  <formats count="12">
    <format dxfId="95">
      <pivotArea type="all" dataOnly="0" outline="0" fieldPosition="0"/>
    </format>
    <format dxfId="96">
      <pivotArea outline="0" collapsedLevelsAreSubtotals="1" fieldPosition="0"/>
    </format>
    <format dxfId="97">
      <pivotArea field="0" type="button" dataOnly="0" labelOnly="1" outline="0" axis="axisRow" fieldPosition="0"/>
    </format>
    <format dxfId="98">
      <pivotArea dataOnly="0" labelOnly="1" outline="0" fieldPosition="0">
        <references count="1">
          <reference field="0" count="0"/>
        </references>
      </pivotArea>
    </format>
    <format dxfId="99">
      <pivotArea dataOnly="0" labelOnly="1" grandRow="1" outline="0" fieldPosition="0"/>
    </format>
    <format dxfId="100">
      <pivotArea dataOnly="0" labelOnly="1" outline="0" axis="axisValues" fieldPosition="0"/>
    </format>
    <format dxfId="101">
      <pivotArea type="all" dataOnly="0" outline="0" fieldPosition="0"/>
    </format>
    <format dxfId="102">
      <pivotArea outline="0" collapsedLevelsAreSubtotals="1" fieldPosition="0"/>
    </format>
    <format dxfId="103">
      <pivotArea field="0" type="button" dataOnly="0" labelOnly="1" outline="0" axis="axisRow" fieldPosition="0"/>
    </format>
    <format dxfId="104">
      <pivotArea dataOnly="0" labelOnly="1" outline="0" fieldPosition="0">
        <references count="1">
          <reference field="0" count="0"/>
        </references>
      </pivotArea>
    </format>
    <format dxfId="105">
      <pivotArea dataOnly="0" labelOnly="1" grandRow="1" outline="0" fieldPosition="0"/>
    </format>
    <format dxfId="10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272FAF-EA4E-4843-BAEB-F684594CE4A8}" name="Table2" displayName="Table2" ref="A1:T27" totalsRowCount="1" headerRowDxfId="88" dataDxfId="87" headerRowBorderDxfId="85" tableBorderDxfId="86">
  <autoFilter ref="A1:T26" xr:uid="{F4272FAF-EA4E-4843-BAEB-F684594CE4A8}"/>
  <tableColumns count="20">
    <tableColumn id="1" xr3:uid="{47D89550-9218-40BB-9B70-B7958B114035}" name="Project Participant" totalsRowLabel="Median" dataDxfId="83" totalsRowDxfId="84"/>
    <tableColumn id="2" xr3:uid="{8FFDA47F-B215-49AC-8546-53ADFFFA88F1}" name="Region" dataDxfId="81" totalsRowDxfId="82"/>
    <tableColumn id="3" xr3:uid="{FE36A886-F9EF-419E-9C5E-3FF602853548}" name="How long in years have you been in your current role?" dataDxfId="79" totalsRowDxfId="80"/>
    <tableColumn id="4" xr3:uid="{6E8D1510-487E-43AB-BE54-157859DD628E}" name="On a scale of 1-10, how confident are you that customers will prescribe Product A for the target patient type?" totalsRowFunction="custom" dataDxfId="77" totalsRowDxfId="78">
      <totalsRowFormula>MEDIAN(Table2[On a scale of 1-10, how confident are you that customers will prescribe Product A for the target patient type?])</totalsRowFormula>
    </tableColumn>
    <tableColumn id="5" xr3:uid="{D6BBBFDA-B671-4DC1-9741-2166667D15C3}" name="On a scale of 1-10, how confident are you that customers will prescribe Product A for the target patient type? (context)" dataDxfId="75" totalsRowDxfId="76"/>
    <tableColumn id="6" xr3:uid="{571EB3EF-8030-40FC-A723-8E5DE31232E7}" name="From your perspective… What is the most effective way to appropriately differentiate Product A from other competitive products in the minds of your customers?" dataDxfId="73" totalsRowDxfId="74"/>
    <tableColumn id="7" xr3:uid="{56C545E9-AA7E-4276-9843-12894C147544}" name="Where 1 = not assertive/ competitive enough, 5 = ideal level of competitiveness, and 10 = too assertive/ competitive... On a scale of 1-10, how would you rate your overall level of assertiveness / competitiveness in Product A calls?" totalsRowFunction="custom" dataDxfId="71" totalsRowDxfId="72">
      <totalsRowFormula>MEDIAN(Table2[Where 1 = not assertive/ competitive enough, 5 = ideal level of competitiveness, and 10 = too assertive/ competitive... On a scale of 1-10, how would you rate your overall level of assertiveness / competitiveness in Product A calls?])</totalsRowFormula>
    </tableColumn>
    <tableColumn id="8" xr3:uid="{BFC6547E-9F74-4CB0-BE0E-84C8AE8DA024}" name="Where 1 = not assertive/ competitive enough, 5 = ideal level of competitiveness, and 10 = too assertive/ competitive... On a scale of 1-10, how would you rate your overall level of assertiveness / competitiveness in Product A calls? (context)" dataDxfId="69" totalsRowDxfId="70"/>
    <tableColumn id="9" xr3:uid="{98851598-8C7E-4314-B4DB-FCE7AE90219B}" name="On a scale of 1-10, how you would rate the overall effectiveness of the current commercial brand story for Product A?" totalsRowFunction="custom" dataDxfId="67" totalsRowDxfId="68">
      <totalsRowFormula>MEDIAN(Table2[On a scale of 1-10, how you would rate the overall effectiveness of the current commercial brand story for Product A?])</totalsRowFormula>
    </tableColumn>
    <tableColumn id="10" xr3:uid="{7EA229C9-DE6C-4D0E-BE96-C7E0BC2EE78B}" name="On a scale of 1-10, how you would rate the overall effectiveness of the current commercial brand story for Product A? (context)" dataDxfId="65" totalsRowDxfId="66"/>
    <tableColumn id="11" xr3:uid="{A9BBE4D5-8AD2-401B-9BAF-4B822F80C43E}" name="On a scale of 1-10, how useful are the tool/resources you have at helping you effectively promote Product A?" totalsRowFunction="custom" dataDxfId="63" totalsRowDxfId="64">
      <totalsRowFormula>MEDIAN(Table2[On a scale of 1-10, how useful are the tool/resources you have at helping you effectively promote Product A?])</totalsRowFormula>
    </tableColumn>
    <tableColumn id="12" xr3:uid="{9CFA903F-9891-44D8-8C58-EF4CAEFF7343}" name="On a scale of 1-10, how useful are the tool/resources you have at helping you effectively promote Product A? (context)" dataDxfId="61" totalsRowDxfId="62"/>
    <tableColumn id="13" xr3:uid="{B989BB0D-62CB-4214-BF23-71AF97CE4658}" name="Allocating 100%, how do you intend to spend your time across the following topics? (next 3 columns)" dataDxfId="59" totalsRowDxfId="60"/>
    <tableColumn id="14" xr3:uid="{ED68BF6F-B297-4266-9C9A-51184101636A}" name="% of time spent discussing the customer's practice/patient population" dataDxfId="57" totalsRowDxfId="58"/>
    <tableColumn id="15" xr3:uid="{7BD29187-6373-4E8B-92CB-1F1EC83C6350}" name="% of time spent discussing efficacy and safety information" dataDxfId="55" totalsRowDxfId="56"/>
    <tableColumn id="16" xr3:uid="{D8090A17-CB0C-4A38-B4B1-1CA8C4A61A2B}" name="% of time spent discussing cost/customer affordability/financial programs" dataDxfId="53" totalsRowDxfId="54"/>
    <tableColumn id="17" xr3:uid="{2393C8C4-9681-4D4D-B162-7A7749F0E956}" name="On a scale of 1-10, to what extent are you equipped with the tools and resources to effectively discuss cost/coverage?" totalsRowFunction="custom" dataDxfId="51" totalsRowDxfId="52">
      <totalsRowFormula>MEDIAN(Table2[On a scale of 1-10, to what extent are you equipped with the tools and resources to effectively discuss cost/coverage?])</totalsRowFormula>
    </tableColumn>
    <tableColumn id="18" xr3:uid="{82A45A88-BB35-4E58-B23C-44DA007400F4}" name="On a scale of 1-10, to what extent are you equipped with the tools and resources to effectively discuss cost/coverage?2" dataDxfId="49" totalsRowDxfId="50"/>
    <tableColumn id="19" xr3:uid="{1F737CB2-FD42-4F3F-962A-408C1E1D98E2}" name="On a scale of 1-10, how motivated are you at the moment?" totalsRowFunction="custom" dataDxfId="47" totalsRowDxfId="48">
      <totalsRowFormula>MEDIAN(Table2[On a scale of 1-10, how motivated are you at the moment?])</totalsRowFormula>
    </tableColumn>
    <tableColumn id="20" xr3:uid="{2F7B7480-3371-4B53-A764-8298600A885F}" name="On a scale of 1-10, how motivated are you at the moment? (context)" dataDxfId="45" totalsRowDxfId="4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7EE68B9-A1FB-4F55-AC8B-FE9EFF09A1D3}" name="Table4" displayName="Table4" ref="A31:G56" totalsRowShown="0" headerRowDxfId="44" headerRowBorderDxfId="42" tableBorderDxfId="43">
  <autoFilter ref="A31:G56" xr:uid="{27EE68B9-A1FB-4F55-AC8B-FE9EFF09A1D3}"/>
  <sortState xmlns:xlrd2="http://schemas.microsoft.com/office/spreadsheetml/2017/richdata2" ref="A32:G56">
    <sortCondition ref="G31:G56"/>
  </sortState>
  <tableColumns count="7">
    <tableColumn id="1" xr3:uid="{A3FD40D8-FF82-4F8E-8B04-D8D9009912FE}" name="Project Participant" dataDxfId="41"/>
    <tableColumn id="2" xr3:uid="{EBCE2111-9957-44EF-84D5-91D26A64ECAA}" name="Call Outcome Classification of Highest Rated Call" dataDxfId="40"/>
    <tableColumn id="3" xr3:uid="{820F22B4-9F1D-48EC-A8BA-08BDDE2A730F}" name="On a scale of 1-10, how confident are you that customers will prescribe Product A for the target patient type?" dataDxfId="39"/>
    <tableColumn id="4" xr3:uid="{C19B59FA-817D-42B2-8C8E-8309C4BD9EC7}" name="On a scale of 1-10, how motivated are you at the moment?" dataDxfId="38"/>
    <tableColumn id="5" xr3:uid="{02431960-14C4-419C-864D-CFC2818660DE}" name="On a scale of 1-10, what are your thoughts about the messaging and available tools/resources?" dataDxfId="37">
      <calculatedColumnFormula>AVERAGE(I2,K2,Q2)</calculatedColumnFormula>
    </tableColumn>
    <tableColumn id="6" xr3:uid="{CDB01011-2B72-4934-9630-0400BF9EB968}" name="On a scale of 1-10, how would you rate your overall level of assertiveness / competitiveness in Product A calls?" dataDxfId="36"/>
    <tableColumn id="12" xr3:uid="{059F4989-DC9A-41A3-BD50-8FB53DFB12F5}" name="How did the performance relate to the confidence levels? _x000a_5: Far Above_x000a_4: Above_x000a_3: At_x000a_2: Below_x000a_1: Far Below" dataDxfId="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E2123D-6BEA-49F7-89DC-482BA2C95792}" name="Table1" displayName="Table1" ref="A1:W32" totalsRowCount="1" headerRowDxfId="34" headerRowBorderDxfId="32" tableBorderDxfId="33">
  <autoFilter ref="A1:W31" xr:uid="{F944F837-8A3B-4272-9581-0C38664D5510}"/>
  <sortState xmlns:xlrd2="http://schemas.microsoft.com/office/spreadsheetml/2017/richdata2" ref="A2:W31">
    <sortCondition descending="1" ref="A1:A31"/>
  </sortState>
  <tableColumns count="23">
    <tableColumn id="181" xr3:uid="{BDD0C5CD-440D-484A-AED6-C913FEA7BB73}" name="CALL OUTCOME CLASSIFICATION _x000a_What was the final rating of the call?_x000a_(post-observation rating determined by your team, likert scale)" dataDxfId="31"/>
    <tableColumn id="17" xr3:uid="{FA318DD3-0AF2-42F7-9F06-C0C0A2738BDD}" name="Project Participant" dataDxfId="30"/>
    <tableColumn id="4" xr3:uid="{504C35BA-9729-4D40-9150-E55AAE17579E}" name="How many customer interactions were observed with Rep?" dataDxfId="29"/>
    <tableColumn id="24" xr3:uid="{E18F207F-7D63-4592-A24F-9A6AB835BF38}" name="Region" dataDxfId="28"/>
    <tableColumn id="43" xr3:uid="{B1974394-C721-453A-9DCE-512B6E4240F0}" name="How would you classify this customer's segment?_x000a_(asked before observation)" dataDxfId="27"/>
    <tableColumn id="54" xr3:uid="{CDCE9E47-10C1-4054-A064-05C8165F87CD}" name="How long in minutes was the business part of the conversation?" totalsRowFunction="custom" dataDxfId="25" totalsRowDxfId="26">
      <totalsRowFormula>SUM(Table1[How long in minutes was the business part of the conversation?])</totalsRowFormula>
    </tableColumn>
    <tableColumn id="69" xr3:uid="{393EAC92-BFA5-40E2-8907-D14F0CE0C174}" name="What percentage of the conversation was the customer speaking?" dataDxfId="24"/>
    <tableColumn id="3" xr3:uid="{87736E18-FD8D-450B-B2E6-A00DBE6FF7A9}" name="How much time was spent discussing the following topics (allocate out of 100%) (next 3 columns)" dataDxfId="23"/>
    <tableColumn id="86" xr3:uid="{061B7F0E-5A15-4C70-AAA5-838B5EB601DE}" name="% of time spent discussing the customer's practice/patient population" totalsRowFunction="custom" dataDxfId="21" totalsRowDxfId="22">
      <totalsRowFormula>MEDIAN(Table1[% of time spent discussing the customer''s practice/patient population])</totalsRowFormula>
    </tableColumn>
    <tableColumn id="5" xr3:uid="{AFE511F7-463D-44B3-B1A3-CA6B9BCB520C}" name="Number of minutes spent discussing the customer's practice/patient population" totalsRowFunction="custom" dataDxfId="19" totalsRowDxfId="20">
      <calculatedColumnFormula>I2*F2</calculatedColumnFormula>
      <totalsRowFormula>SUM(Table1[Number of minutes spent discussing the customer''s practice/patient population])</totalsRowFormula>
    </tableColumn>
    <tableColumn id="87" xr3:uid="{CC841BE5-B70C-42B4-A942-836D6C8BB6C3}" name="% of time spent discussing efficacy and safety information" totalsRowFunction="custom" dataDxfId="17" totalsRowDxfId="18">
      <totalsRowFormula>MEDIAN(Table1[% of time spent discussing efficacy and safety information])</totalsRowFormula>
    </tableColumn>
    <tableColumn id="6" xr3:uid="{E1FDED27-DE7F-420F-877D-548AB567A686}" name="Number of minutes spent discussing efficacy and safety information" totalsRowFunction="custom" dataDxfId="15" totalsRowDxfId="16">
      <calculatedColumnFormula>K2*F2</calculatedColumnFormula>
      <totalsRowFormula>SUM(Table1[Number of minutes spent discussing efficacy and safety information])</totalsRowFormula>
    </tableColumn>
    <tableColumn id="88" xr3:uid="{535588E7-F1C3-446D-885F-D47998AE6352}" name="% of time spent discussing cost/customer affordability/financial programs" totalsRowFunction="custom" dataDxfId="13" totalsRowDxfId="14">
      <totalsRowFormula>MEDIAN(Table1[% of time spent discussing cost/customer affordability/financial programs])</totalsRowFormula>
    </tableColumn>
    <tableColumn id="7" xr3:uid="{8CE605B5-7616-4F20-84BC-FBB933E1D6A5}" name="Number of minutes spent discussing cost/customer affordability/financial programs" totalsRowFunction="custom" dataDxfId="11" totalsRowDxfId="12">
      <calculatedColumnFormula>M2*F2</calculatedColumnFormula>
      <totalsRowFormula>SUM(Table1[Number of minutes spent discussing cost/customer affordability/financial programs])</totalsRowFormula>
    </tableColumn>
    <tableColumn id="1" xr3:uid="{1C9A7F1F-1991-426B-AD5C-49EB468798D6}" name="Sum of time spent on topics" dataDxfId="9" totalsRowDxfId="10">
      <calculatedColumnFormula>SUM(I2+K2+M2)</calculatedColumnFormula>
    </tableColumn>
    <tableColumn id="92" xr3:uid="{91F264E6-35C2-47B7-9F43-D58922AE6CC7}" name="Discussion Topic Order: customer's practice/patient population" dataDxfId="8"/>
    <tableColumn id="93" xr3:uid="{89891B10-DEDD-4D9B-BE59-15070DFD7CA7}" name="Discussion Topic Order: efficacy and safety information" dataDxfId="7"/>
    <tableColumn id="94" xr3:uid="{5A1886DE-1C34-445B-9D40-39981FCC7626}" name="Discussion Topic Order: cost/customer affordability/financial programs" dataDxfId="6"/>
    <tableColumn id="116" xr3:uid="{D0F46DD7-D0B7-448C-B6EF-36F241A19C98}" name="How many probing questions did the Rep ask the customer to uncover their views?" dataDxfId="5"/>
    <tableColumn id="156" xr3:uid="{1A89A927-3EFE-4073-9B0C-F28E829DC916}" name="Number of branded product messages/information presented to customer" dataDxfId="4"/>
    <tableColumn id="164" xr3:uid="{6ECF9191-A057-427A-8E18-A8D7AB983CD2}" name="How did the Rep close the call?" dataDxfId="3"/>
    <tableColumn id="165" xr3:uid="{F7014961-6AB0-4745-B0F4-48E8BADF43A3}" name="Did the Rep ask for any of the following types of commitments during the close?" dataDxfId="2"/>
    <tableColumn id="167" xr3:uid="{F950302E-D6C0-4EA1-A613-0171C0DCA1CE}" name="Did the customer agree to any type of commitment?" dataDxfId="0" totalsRowDxfId="1"/>
  </tableColumns>
  <tableStyleInfo name="TableStyleMedium9"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2-14T16:03:25.85" personId="{8B18F338-F7A9-4FD3-B21B-74DCA960EF38}" id="{170BE0CC-73D3-476D-8DD2-32941022E5A0}">
    <text>I see no obvious correlation between perceived assertiveness and the asking of probing questions or the giving of branded messages</text>
  </threadedComment>
  <threadedComment ref="A1" dT="2022-12-14T16:09:49.51" personId="{8B18F338-F7A9-4FD3-B21B-74DCA960EF38}" id="{58AED23A-417B-4366-92F1-8B5972C4A3E7}" parentId="{170BE0CC-73D3-476D-8DD2-32941022E5A0}">
    <text>Seeking expanded coverage, whether federal, regional, or local, may help sway customers.</text>
  </threadedComment>
  <threadedComment ref="A1" dT="2022-12-14T16:21:20.77" personId="{8B18F338-F7A9-4FD3-B21B-74DCA960EF38}" id="{06D34B70-2C73-4722-8F49-27D816A9F8B6}" parentId="{170BE0CC-73D3-476D-8DD2-32941022E5A0}">
    <text>Brain volume data receives very prominent praise from the reps.</text>
  </threadedComment>
  <threadedComment ref="A1" dT="2022-12-14T16:22:25.84" personId="{8B18F338-F7A9-4FD3-B21B-74DCA960EF38}" id="{BA62366A-0307-43B4-9D32-D880AAD72778}" parentId="{170BE0CC-73D3-476D-8DD2-32941022E5A0}">
    <text>Expanded marketing to consumers is a common suggestion - a focus on brain volume data could be successful.</text>
  </threadedComment>
  <threadedComment ref="A1" dT="2022-12-14T16:46:17.81" personId="{8B18F338-F7A9-4FD3-B21B-74DCA960EF38}" id="{66DE61AB-9FB8-42EE-8466-ABE9ABF384AB}" parentId="{170BE0CC-73D3-476D-8DD2-32941022E5A0}">
    <text>There are some heavy concerns about management at the company. Concerns summarize to: unapproachable management and lack of respect from management.
Recommend HR to sit down with these reps and ask for more focused info on their concerns - make them feel heard to help with retention and motivation, and discuss the concerns with managers. Many reported a positive company culture, so tweaks to only these reps may be satisfactory.</text>
  </threadedComment>
  <threadedComment ref="A1" dT="2022-12-16T14:31:08.24" personId="{8B18F338-F7A9-4FD3-B21B-74DCA960EF38}" id="{14733EF8-2F6F-469C-8742-798AE60D6ACA}" parentId="{170BE0CC-73D3-476D-8DD2-32941022E5A0}">
    <text>Data missing one interview.</text>
  </threadedComment>
  <threadedComment ref="F1" dT="2022-12-14T13:27:22.65" personId="{8B18F338-F7A9-4FD3-B21B-74DCA960EF38}" id="{A5642C10-1A42-490F-8C62-6D6C7A97D824}">
    <text>Efficacy/Safety is the most prominent category. 
It is also the top discussed category in observed calls.</text>
  </threadedComment>
  <threadedComment ref="J1" dT="2022-12-14T12:48:40.22" personId="{8B18F338-F7A9-4FD3-B21B-74DCA960EF38}" id="{60174874-B284-4BE5-9BFE-0E617868B56C}">
    <text>Overall: positive feelings towards data and story. Some think the data and/or the story is weak, but these feelings are mixed and in the minority.</text>
  </threadedComment>
  <threadedComment ref="J1" dT="2022-12-14T12:50:08.32" personId="{8B18F338-F7A9-4FD3-B21B-74DCA960EF38}" id="{5FE9BD4E-AC1E-4D6B-8025-360588FEAF9C}" parentId="{60174874-B284-4BE5-9BFE-0E617868B56C}">
    <text>Possibly - more clinical trial data, more marketing, more engaging presentations</text>
  </threadedComment>
  <threadedComment ref="A2" dT="2022-12-14T13:48:27.65" personId="{8B18F338-F7A9-4FD3-B21B-74DCA960EF38}" id="{AE66AC01-A0A4-4F79-BA02-F76292B155ED}">
    <text>Rep 1 is very motivated and likes the messaging, but feels the tools/resources are inadequate. 
Update their cost/coverage resources.</text>
  </threadedComment>
  <threadedComment ref="A2" dT="2022-12-14T13:56:20.27" personId="{8B18F338-F7A9-4FD3-B21B-74DCA960EF38}" id="{2419D86A-D8C1-47C6-863B-84F5E2658921}" parentId="{AE66AC01-A0A4-4F79-BA02-F76292B155ED}">
    <text>Rep identified as very assertive but asked 1 probing question each and gave 1-2 branded messages each. They got one customer to commit to a follow-up call.</text>
  </threadedComment>
  <threadedComment ref="R2" dT="2022-12-12T16:16:16.76" personId="{8B18F338-F7A9-4FD3-B21B-74DCA960EF38}" id="{08E21E1E-62A8-4438-9589-C2590EB0CFED}">
    <text>Rep's financial info is poor- update</text>
  </threadedComment>
  <threadedComment ref="A3" dT="2022-12-14T13:14:36.93" personId="{8B18F338-F7A9-4FD3-B21B-74DCA960EF38}" id="{2B818107-5B29-4624-88F2-739E3C4A98D4}">
    <text>Rep 2 is very confident and motivated, and believes in the product/messaging/company. Rep gets high marks for getting TWO commitments to prescribing/influencing.</text>
  </threadedComment>
  <threadedComment ref="A3" dT="2022-12-14T13:15:15.57" personId="{8B18F338-F7A9-4FD3-B21B-74DCA960EF38}" id="{5C2F8CDB-8165-4854-A49C-CF0134D45B3A}" parentId="{2B818107-5B29-4624-88F2-739E3C4A98D4}">
    <text xml:space="preserve">Rep is knowledgeable about local coverage plans. </text>
  </threadedComment>
  <threadedComment ref="A3" dT="2022-12-14T14:02:56.32" personId="{8B18F338-F7A9-4FD3-B21B-74DCA960EF38}" id="{7C80B4AB-7AA9-4F9B-9D84-3C3DF1473CC4}" parentId="{2B818107-5B29-4624-88F2-739E3C4A98D4}">
    <text>Rep rated as ideal assertive, asked 3-4 probing questions each and gave 4 branded messages each.</text>
  </threadedComment>
  <threadedComment ref="A4" dT="2022-12-14T13:06:35.38" personId="{8B18F338-F7A9-4FD3-B21B-74DCA960EF38}" id="{B1686156-381B-401D-9B4A-429A66CBAEA5}">
    <text>Unhappy with the product direction, lack of coverage, and company overall.</text>
  </threadedComment>
  <threadedComment ref="A4" dT="2022-12-14T13:09:56.01" personId="{8B18F338-F7A9-4FD3-B21B-74DCA960EF38}" id="{5F529951-DAD3-4A1C-82F5-56D8993AC971}" parentId="{B1686156-381B-401D-9B4A-429A66CBAEA5}">
    <text>Rep 3 believed to have above average assertiveness, and did ask some probing questions. However, Rep does not believe in the product or messaging, and did not ask for any commitment. Rep did not mention cost, because Rep is unhappy with the lack of coverage.</text>
  </threadedComment>
  <threadedComment ref="A4" dT="2022-12-14T13:18:38.50" personId="{8B18F338-F7A9-4FD3-B21B-74DCA960EF38}" id="{D0D764E4-3185-4EFA-B3C8-D8F257527FBA}" parentId="{B1686156-381B-401D-9B4A-429A66CBAEA5}">
    <text>Is it accurate that there is no coverage in Rep's area? 
If there is coverage, inform Rep and provide better resources. 
If there is not coverage, work on securing coverage for this area or consider focusing sales on other, covered areas. 
Perhaps there is no universal coverage, but there IS local Managed Care coverage.</text>
  </threadedComment>
  <threadedComment ref="J4" dT="2022-12-14T12:44:55.59" personId="{8B18F338-F7A9-4FD3-B21B-74DCA960EF38}" id="{BC6AD2D7-A0DF-4C2F-A5BF-5BA204F1109B}">
    <text>Rep 3 is not happy with story.</text>
  </threadedComment>
  <threadedComment ref="A5" dT="2022-12-14T13:59:22.93" personId="{8B18F338-F7A9-4FD3-B21B-74DCA960EF38}" id="{04CF9E0E-A7C0-4F77-B71F-EF17D134EB52}">
    <text>Rep 4 was confident and motivated, had no concerns. Rep was successful in getting one customer to prescribe/influence.</text>
  </threadedComment>
  <threadedComment ref="A5" dT="2022-12-14T14:00:37.17" personId="{8B18F338-F7A9-4FD3-B21B-74DCA960EF38}" id="{B70B8F7C-7970-4ED1-8B3D-FF4CED2921F0}" parentId="{04CF9E0E-A7C0-4F77-B71F-EF17D134EB52}">
    <text>Rep rated as above average assertive, asked 0 probing questions, gave 4 branded messages, and was still successful.</text>
  </threadedComment>
  <threadedComment ref="A6" dT="2022-12-14T14:04:47.90" personId="{8B18F338-F7A9-4FD3-B21B-74DCA960EF38}" id="{4CFECB9D-1488-438A-85C9-E87A9AB35B36}">
    <text>Rep 5 asked for no commitment, got no commitment. Rep was very confident and motivated, and felt they had appropriate resources.</text>
  </threadedComment>
  <threadedComment ref="A6" dT="2022-12-14T14:05:28.15" personId="{8B18F338-F7A9-4FD3-B21B-74DCA960EF38}" id="{F1D08FC7-1467-448E-8451-45C72E4AB42D}" parentId="{4CFECB9D-1488-438A-85C9-E87A9AB35B36}">
    <text>Identified as ideally assertive, asked 4 questions and gave 4 messages.</text>
  </threadedComment>
  <threadedComment ref="A7" dT="2022-12-14T14:07:38.01" personId="{8B18F338-F7A9-4FD3-B21B-74DCA960EF38}" id="{2E233645-236A-4766-8EB6-76DBD718F77F}">
    <text>Rep 6 is motivated and believes in the product and the "long game" with customers. Only somewhat confident in a sale, but got a successful commitment to prescribing/influencing.</text>
  </threadedComment>
  <threadedComment ref="A7" dT="2022-12-14T14:07:59.96" personId="{8B18F338-F7A9-4FD3-B21B-74DCA960EF38}" id="{9F221CFB-66E2-4381-AC64-FE78B0AF7E17}" parentId="{2E233645-236A-4766-8EB6-76DBD718F77F}">
    <text>Identified as ideally assertive, asked 4 questions and gave 4 messages.</text>
  </threadedComment>
  <threadedComment ref="A8" dT="2022-12-14T14:32:08.87" personId="{8B18F338-F7A9-4FD3-B21B-74DCA960EF38}" id="{8E27555E-8571-4067-83F1-F30C200B1437}">
    <text>Didn't ask for commitment, got no commitment. Surveyed very confident and motivated, with no concerns. Focused completely on cost aspect, 0 on practice and efficacy, though indicated efficacy message is most important. Brief  survey responses.</text>
  </threadedComment>
  <threadedComment ref="A9" dT="2022-12-14T14:39:18.60" personId="{8B18F338-F7A9-4FD3-B21B-74DCA960EF38}" id="{FC76CB38-5443-416E-8715-2B6FE84B10A2}">
    <text>Rep 8 was mostly confident and motivated, with some minor concerns about messaging and resource accuracy. However, Rep could not get customer to continue prescribing. This was the weakest result of all 30 samples.</text>
  </threadedComment>
  <threadedComment ref="A9" dT="2022-12-14T14:42:13.84" personId="{8B18F338-F7A9-4FD3-B21B-74DCA960EF38}" id="{C2E8DDE3-F9C8-447E-BF1B-2A29D2080F59}" parentId="{FC76CB38-5443-416E-8715-2B6FE84B10A2}">
    <text>Rep identified as very assertive, asked 3 questions and gave 3 messages.</text>
  </threadedComment>
  <threadedComment ref="A10" dT="2022-12-14T14:46:25.07" personId="{8B18F338-F7A9-4FD3-B21B-74DCA960EF38}" id="{EF5C1B59-A48C-46C4-AF89-7A0D7D1F8C48}">
    <text>Rep 9 was very confident and motivated, but felt the info is too dense to present well. Asked for no commitments from 2, got no commitments. One customer seemed to be continuing use.</text>
  </threadedComment>
  <threadedComment ref="A10" dT="2022-12-14T14:47:01.84" personId="{8B18F338-F7A9-4FD3-B21B-74DCA960EF38}" id="{177255FA-E1C1-4E8B-9AF7-1D771078BC72}" parentId="{EF5C1B59-A48C-46C4-AF89-7A0D7D1F8C48}">
    <text>Identified as ideally assertive, asked 3 questions, gave 2 messages</text>
  </threadedComment>
  <threadedComment ref="A11" dT="2022-12-14T14:49:31.55" personId="{8B18F338-F7A9-4FD3-B21B-74DCA960EF38}" id="{0E416D38-54F9-4ED7-A643-406127228383}">
    <text>Rep 10 extremely confident and motivated. Asked for no commitment, got no commitment. Brief survey responses.</text>
  </threadedComment>
  <threadedComment ref="A11" dT="2022-12-14T14:50:09.99" personId="{8B18F338-F7A9-4FD3-B21B-74DCA960EF38}" id="{D4340746-2CC1-4CD5-B130-B2B4B4E7D123}" parentId="{0E416D38-54F9-4ED7-A643-406127228383}">
    <text>Identified as ideally assertive, asked 1 question, gave 3 messages</text>
  </threadedComment>
  <threadedComment ref="A12" dT="2022-12-14T14:54:36.61" personId="{8B18F338-F7A9-4FD3-B21B-74DCA960EF38}" id="{40D07B84-80A9-452C-AD99-EF6E9882A074}">
    <text>Rep 11 is very confident and motivated, but finds the visual presentation to be very poor, and "would do better with [universal or regional coverage]". Asked for no commitment, got no commitment, but promised to follow up with customer on concerns the customer had.</text>
  </threadedComment>
  <threadedComment ref="A12" dT="2022-12-14T14:55:15.76" personId="{8B18F338-F7A9-4FD3-B21B-74DCA960EF38}" id="{BC3A7554-06EE-40E4-8738-2BD359209815}" parentId="{40D07B84-80A9-452C-AD99-EF6E9882A074}">
    <text>Identified as somewhat assertive, asked 3 questions, gave 4 messages</text>
  </threadedComment>
  <threadedComment ref="A13" dT="2022-12-14T14:59:48.57" personId="{8B18F338-F7A9-4FD3-B21B-74DCA960EF38}" id="{F50FB0BD-3FE3-48DC-B4E1-14A477B722D9}">
    <text>Rep 12 is very confident in making a sale and believes in the product. Rep sees a lack of data but sufficient resources overall. However, Rep is struggling to find motivation under perceived poor leadership and a lack of respect for Rep's contributions.</text>
  </threadedComment>
  <threadedComment ref="A13" dT="2022-12-14T15:00:48.01" personId="{8B18F338-F7A9-4FD3-B21B-74DCA960EF38}" id="{EBEEB183-08E6-47EE-BF51-3C4CA52E0F26}" parentId="{F50FB0BD-3FE3-48DC-B4E1-14A477B722D9}">
    <text>Rep got no commitment after the customer "abruptly hung up."</text>
  </threadedComment>
  <threadedComment ref="A13" dT="2022-12-14T15:01:28.61" personId="{8B18F338-F7A9-4FD3-B21B-74DCA960EF38}" id="{5E306D3C-2690-48D3-925A-BF5E75911C8A}" parentId="{F50FB0BD-3FE3-48DC-B4E1-14A477B722D9}">
    <text>Identified as very assertive, asked 0 questions, gave 1 message</text>
  </threadedComment>
  <threadedComment ref="A14" dT="2022-12-14T15:04:10.46" personId="{8B18F338-F7A9-4FD3-B21B-74DCA960EF38}" id="{52A98DB6-0FEC-497F-8635-3C981C8B6D16}">
    <text xml:space="preserve">Very confident and motivated, thinks highly of the given resources. Asked for no commitment, got no commitment. </text>
  </threadedComment>
  <threadedComment ref="A14" dT="2022-12-14T15:05:23.77" personId="{8B18F338-F7A9-4FD3-B21B-74DCA960EF38}" id="{9543D2E4-F189-4480-A069-257A53B15A7B}" parentId="{52A98DB6-0FEC-497F-8635-3C981C8B6D16}">
    <text>Identified as ideally assertive, asked 4 questions, gave 3 messages</text>
  </threadedComment>
  <threadedComment ref="A15" dT="2022-12-14T15:12:53.63" personId="{8B18F338-F7A9-4FD3-B21B-74DCA960EF38}" id="{4A6274A1-B8FA-4B38-BE9C-15769D68AB03}">
    <text>Rep 14 somewhat confident and motivated, mostly satisfied with messaging and resources. Asked for no commitment, got no commitment.</text>
  </threadedComment>
  <threadedComment ref="A15" dT="2022-12-14T15:13:55.65" personId="{8B18F338-F7A9-4FD3-B21B-74DCA960EF38}" id="{D5DA022D-B32D-407E-BCC3-5ADB0B8DA846}" parentId="{4A6274A1-B8FA-4B38-BE9C-15769D68AB03}">
    <text>Identified as ideally assertive, asked 1 question, gave 2 messages</text>
  </threadedComment>
  <threadedComment ref="A16" dT="2022-12-14T15:25:23.77" personId="{8B18F338-F7A9-4FD3-B21B-74DCA960EF38}" id="{2F49603F-195F-458F-A234-A26B7D2F5844}">
    <text>Rep 15 was extremely confident and motivated, and believed greatly in the messaging and resources. Asked for follow-up call, customer declined. Brief survey responses.</text>
  </threadedComment>
  <threadedComment ref="A16" dT="2022-12-14T15:26:17.90" personId="{8B18F338-F7A9-4FD3-B21B-74DCA960EF38}" id="{618822AB-DD4B-404D-8E28-AB26A7955AEC}" parentId="{2F49603F-195F-458F-A234-A26B7D2F5844}">
    <text>Identified as very assertive, asked 0 questions, gave 0 messages - customer ended call after 2 minutes.</text>
  </threadedComment>
  <threadedComment ref="A17" dT="2022-12-16T14:10:48.83" personId="{8B18F338-F7A9-4FD3-B21B-74DCA960EF38}" id="{51D4F400-A705-4290-B223-E6E435BFF687}">
    <text>DUPLICATE</text>
  </threadedComment>
  <threadedComment ref="A18" dT="2022-12-14T15:38:59.27" personId="{8B18F338-F7A9-4FD3-B21B-74DCA960EF38}" id="{77353931-A147-493F-AA42-52774FFF15B8}">
    <text>Rep 16 very confident and motivated, happy with resources and messaging. Suggests more disease state material. Asked for 2 commitments, got 1 customer to commit to thinking about prescribing. Made a short 3rd call with no commitment.</text>
  </threadedComment>
  <threadedComment ref="A18" dT="2022-12-14T15:40:04.96" personId="{8B18F338-F7A9-4FD3-B21B-74DCA960EF38}" id="{5523D3FC-9204-433F-A186-5CA5F09B32B7}" parentId="{77353931-A147-493F-AA42-52774FFF15B8}">
    <text>Identified as extremely assertive, asked 2-4 questions, gave 2-4 messages</text>
  </threadedComment>
  <threadedComment ref="A19" dT="2022-12-14T15:44:14.72" personId="{8B18F338-F7A9-4FD3-B21B-74DCA960EF38}" id="{0E9E4657-4AD6-4E27-94EB-ECECBB63C214}">
    <text>Rep 17 was only somewhat confident, but extremely motivated, and confident in the messaging and resources. Got a successful commitment to prescribing/influencing.</text>
  </threadedComment>
  <threadedComment ref="A19" dT="2022-12-14T15:47:17.26" personId="{8B18F338-F7A9-4FD3-B21B-74DCA960EF38}" id="{4A5E1854-FAB6-4BD9-A178-B77B705A11DA}" parentId="{0E9E4657-4AD6-4E27-94EB-ECECBB63C214}">
    <text>Identified as ideally assertive, asked 4 questions, gave 4 messages</text>
  </threadedComment>
  <threadedComment ref="A20" dT="2022-12-14T15:51:55.62" personId="{8B18F338-F7A9-4FD3-B21B-74DCA960EF38}" id="{A89C91DA-ECDF-457C-93D5-F85C6CA61E8B}">
    <text>Rep 18 was extremely confident and motivated, and was mostly happy with messaging and resources, but suggested increased visibility in patient area. Got no commitment. Responded only with constructive/critical feedback.</text>
  </threadedComment>
  <threadedComment ref="A20" dT="2022-12-14T15:52:31.08" personId="{8B18F338-F7A9-4FD3-B21B-74DCA960EF38}" id="{F962A346-070F-4A49-BF64-6592ABB1C1B0}" parentId="{A89C91DA-ECDF-457C-93D5-F85C6CA61E8B}">
    <text>Identified as extremely assertive, asked 2 questions, gave 3 messages</text>
  </threadedComment>
  <threadedComment ref="A21" dT="2022-12-14T16:01:45.53" personId="{8B18F338-F7A9-4FD3-B21B-74DCA960EF38}" id="{AE1E1DA8-F869-4406-9A0C-F79C1B29F155}">
    <text>Rep 19 is only somewhat confident and motivated. Rep believes his target audience is small and customers are apprehensive about the product. Rep is satisfied with messaging and tools, but suggests more tools including patient programs and a hub. Got no commitment to prescribe.</text>
  </threadedComment>
  <threadedComment ref="A21" dT="2022-12-14T16:02:20.72" personId="{8B18F338-F7A9-4FD3-B21B-74DCA960EF38}" id="{BA1CE65A-39DF-411A-976A-348D1B31EE79}" parentId="{AE1E1DA8-F869-4406-9A0C-F79C1B29F155}">
    <text>Identified as below average assertive, asked 2 questions, gave 2 messages</text>
  </threadedComment>
  <threadedComment ref="A22" dT="2022-12-14T16:08:27.99" personId="{8B18F338-F7A9-4FD3-B21B-74DCA960EF38}" id="{2CB0F4FC-92D5-4699-9770-CB56EB0CAE64}">
    <text>Rep 20 is somewhat confident but extremely motivated. Rep is very happy with the messaging and resources. Got one commitment to a follow-up call.</text>
  </threadedComment>
  <threadedComment ref="A22" dT="2022-12-14T16:09:03.03" personId="{8B18F338-F7A9-4FD3-B21B-74DCA960EF38}" id="{26022305-51A1-46C9-AACD-ADD9CFDF025C}" parentId="{2CB0F4FC-92D5-4699-9770-CB56EB0CAE64}">
    <text>Identified as mostly assertive, asked 3 questions, gave 4 messages</text>
  </threadedComment>
  <threadedComment ref="A23" dT="2022-12-14T16:14:54.17" personId="{8B18F338-F7A9-4FD3-B21B-74DCA960EF38}" id="{05340A44-56BB-45E5-9832-310A7A28D43F}">
    <text>Rep 21 is very confident and motivated, Rep believes in the product. Suggests tv commercials to expand visibility, and more info available during presentation, otherwise happy with messaging and tools. Got 1 successful commitment to influencing others.</text>
  </threadedComment>
  <threadedComment ref="A23" dT="2022-12-14T16:15:15.53" personId="{8B18F338-F7A9-4FD3-B21B-74DCA960EF38}" id="{FA885FF1-9B6B-40DB-958F-57BF10954E57}" parentId="{05340A44-56BB-45E5-9832-310A7A28D43F}">
    <text>Identified as ideally assertive, asked 2 questions, gave 4 messages</text>
  </threadedComment>
  <threadedComment ref="A24" dT="2022-12-14T16:19:55.06" personId="{8B18F338-F7A9-4FD3-B21B-74DCA960EF38}" id="{5D92F01D-C0B7-4F57-872F-EF8AC61F0339}">
    <text>Rep 22 was very confident and motivated, but only somewhat satisfied with the messaging and resources. Suggests more marketing to consumers and more patient support. Got 1 commitment to think about prescribing.</text>
  </threadedComment>
  <threadedComment ref="A24" dT="2022-12-14T16:20:29.50" personId="{8B18F338-F7A9-4FD3-B21B-74DCA960EF38}" id="{3E2C2D5D-E267-44AE-9173-3EB3B720052C}" parentId="{5D92F01D-C0B7-4F57-872F-EF8AC61F0339}">
    <text>Identified as below average assertive, asked 3 questions, gave 4 messages</text>
  </threadedComment>
  <threadedComment ref="A25" dT="2022-12-16T14:17:43.49" personId="{8B18F338-F7A9-4FD3-B21B-74DCA960EF38}" id="{9C6956C4-1406-43A1-967C-73CC80D0B0B5}">
    <text>Sales Rep 23 was not included in original table - either no interview was given, or there was an error with data entry.</text>
  </threadedComment>
  <threadedComment ref="A26" dT="2022-12-14T16:36:47.17" personId="{8B18F338-F7A9-4FD3-B21B-74DCA960EF38}" id="{77A9DEC0-063D-4877-9792-7CAE6AD196C8}">
    <text>Rep 24 was not very confident and only somewhat motivated, but were very satisfied with the messaging and resources. Rep is not sure doctors will see Product A as better than similar products, and sees management as unstable.</text>
  </threadedComment>
  <threadedComment ref="G31" dT="2022-12-16T17:42:05.73" personId="{8B18F338-F7A9-4FD3-B21B-74DCA960EF38}" id="{3DFCD6A9-6F06-407D-A6D5-FF6B7220E785}">
    <text>In all cases, those who were most successful performed above or far above their expectations, when looking at their confidence levels. Their confidence levels were within 5-8. They were also highly motivated, with motivation levels of 8-10.</text>
  </threadedComment>
  <threadedComment ref="G31" dT="2022-12-16T17:44:32.38" personId="{8B18F338-F7A9-4FD3-B21B-74DCA960EF38}" id="{45D944DA-4A16-4E1C-BDBF-C922A288EF55}" parentId="{3DFCD6A9-6F06-407D-A6D5-FF6B7220E785}">
    <text>Meanwhile, those who were most unsuccessful all performed far below their expectations, when looking at their confidence levels. Most of these reps had a confidence level of 10.</text>
  </threadedComment>
  <threadedComment ref="G31" dT="2022-12-16T17:48:33.11" personId="{8B18F338-F7A9-4FD3-B21B-74DCA960EF38}" id="{A42865EB-D5DB-4B82-9911-EF87030D6D76}" parentId="{3DFCD6A9-6F06-407D-A6D5-FF6B7220E785}">
    <text>One of the reps who got a 2 call outcome was the least confident rep. Their lack of confidence may have discouraged them from asking for a commitment.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2-15T14:38:01.50" personId="{8B18F338-F7A9-4FD3-B21B-74DCA960EF38}" id="{F44079BE-CE0A-4819-969B-2A35E4CF2357}">
    <text>I will assign each call a number 1-5, based on success of the call. 
5: Most Successful
The call resulted in a full success - the customer committed to either increasing dosage/prescribing or to influencing others.
4: Somewhat Successful
The call resulted in a partial success - the customer did make a commitment, but only to a follow-up call or to think about increasing usage.
3: Neutral
The call was essentially neutral - the customer made no commitments, and though the Rep did not ask for any, it may have been a social call, or the customer is already using Product A to some extent.
2: Somewhat Unsuccessful
The call was not successful - the customer made no commitments and does not already prescribe Product A, and though the Rep did not ask for any, the customer made no definitive rebuke.
1: Most Unsuccessful
The call was very much not successful - the customer made no commitments, either indicating that they would cease continuing to use Product A, or indicating that they were not interested in prescribing when asked for commitment.</text>
  </threadedComment>
  <threadedComment ref="A1" dT="2022-12-15T17:06:32.26" personId="{8B18F338-F7A9-4FD3-B21B-74DCA960EF38}" id="{D24F0D59-5029-49D8-944F-999216E66CF8}" parentId="{F44079BE-CE0A-4819-969B-2A35E4CF2357}">
    <text>Process:
(Only assign one classification number to each call.)
Filter calls to only those with a commitment.
Assign 5 to calls resulting in a commitment to increase usage/prescribing or to influence others.
Assign 4 to calls resulting in a commitment to maintain usage, to a follow-up call, or to think about prescribing.
Filter to all calls resulting in no commitment.
Assign 1 to calls where the Rep asked for some type of commitment, but was declined. Also look at how the call ended - assign 1 where the customer hung up or otherwise indicated zero interest.
Assign 3 to calls where the Rep asked for no commitment and where the call seemed friendly, or like an existing customer was just asking a clarifying question. Overall these are not "sales" calls.
Assign 2 to the remaining calls. These remaining calls should be calls where the Rep asked for no commitment, and the customer was not interested. 
The key difference between these "2" calls and "3" calls should be that "2" calls seem like unsuccessful sales calls, whereas "3" calls do not seem like sales calls in the first place.</text>
  </threadedComment>
  <threadedComment ref="C1" dT="2022-12-16T14:31:52.20" personId="{8B18F338-F7A9-4FD3-B21B-74DCA960EF38}" id="{8111A310-A3D5-4236-85C7-79F61C7ABD61}">
    <text>Data missing two calls, one by Rep 22 and one by Rep 23.</text>
  </threadedComment>
  <threadedComment ref="E1" dT="2022-12-12T19:29:02.03" personId="{8B18F338-F7A9-4FD3-B21B-74DCA960EF38}" id="{409C7E04-9051-49C3-A315-65EA954AB388}">
    <text>Of 9 high priority users: 3 made a commitment, 2 of these 3 committed to prescribing/influencing</text>
  </threadedComment>
  <threadedComment ref="I1" dT="2022-12-13T18:31:00.80" personId="{8B18F338-F7A9-4FD3-B21B-74DCA960EF38}" id="{17AF681F-CCCE-43AC-8B13-ED6BFF6D3082}">
    <text>I would have expected a strong positive correlation between time spent discussing the customer's practice and time the customer spent speaking. There appears to be no or little correlation. My assumption was that this category gives the customer time to discuss their practice; however, now I am inferring that the rep has done research on this already and is connecting the dots between the product and the customer's practice, providing the customer with context for why the product would benefit the customer's patients.</text>
  </threadedComment>
  <threadedComment ref="S1" dT="2022-12-15T14:22:46.49" personId="{8B18F338-F7A9-4FD3-B21B-74DCA960EF38}" id="{538AF410-06C1-41A0-8505-CACA32FCE674}">
    <text>There may be a weak positive correlation between number of probing questions asked and success.</text>
  </threadedComment>
  <threadedComment ref="T1" dT="2022-12-15T14:22:04.13" personId="{8B18F338-F7A9-4FD3-B21B-74DCA960EF38}" id="{F0FBCC5C-12E9-4BC0-9A78-3648B634C2E5}">
    <text>The most successful calls all included 4 branded product messages</text>
  </threadedComment>
  <threadedComment ref="W1" dT="2022-12-12T19:14:36.01" personId="{8B18F338-F7A9-4FD3-B21B-74DCA960EF38}" id="{80BDEB8D-A7C3-4172-A7E6-37C649E10700}">
    <text>6 of 30 committed to increasing usage/prescribing or to influencing others</text>
  </threadedComment>
  <threadedComment ref="W1" dT="2022-12-13T16:29:33.18" personId="{8B18F338-F7A9-4FD3-B21B-74DCA960EF38}" id="{30D2034F-8E59-4C00-B4A1-92C42ACF957E}" parentId="{80BDEB8D-A7C3-4172-A7E6-37C649E10700}">
    <text>Those 6 generally discussed topics in order 1-2-3, 3 (cost) always either last or not included.</text>
  </threadedComment>
  <threadedComment ref="C11" dT="2022-12-16T14:14:41.22" personId="{8B18F338-F7A9-4FD3-B21B-74DCA960EF38}" id="{A6B8815F-1850-43D2-8C20-B7D57BABA480}">
    <text>Only 1 call for this rep is included in the observation data, rather than the reported 2 calls.</text>
  </threadedComment>
  <threadedComment ref="C17" dT="2022-12-16T14:15:07.64" personId="{8B18F338-F7A9-4FD3-B21B-74DCA960EF38}" id="{344B4110-326D-4270-9454-29980BA58782}">
    <text>Only 1 call for this rep is included in the observation data, rather than the reported 2 calls.</text>
  </threadedComment>
  <threadedComment ref="V31" dT="2022-12-13T18:44:12.36" personId="{8B18F338-F7A9-4FD3-B21B-74DCA960EF38}" id="{7CAB5C0C-AD3A-427C-B00A-15A6EFC36EA4}">
    <text>One customer will not be renewing their usage.</text>
  </threadedComment>
  <threadedComment ref="V31" dT="2022-12-13T18:50:32.33" personId="{8B18F338-F7A9-4FD3-B21B-74DCA960EF38}" id="{D940B54A-79A5-4F05-A54C-44BEC8B74191}" parentId="{7CAB5C0C-AD3A-427C-B00A-15A6EFC36EA4}">
    <text>Sales Rep 8 was very confident going in, but got arguably the worst result. Rep believed that safety is the top concern and that pushing the sale is key. The customer only spoke for 15% of the call, and it was only 10 minutes long - perhaps this customer felt the rep was too aggressive?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19/04/relationships/namedSheetView" Target="../namedSheetViews/namedSheetView1.xml"/><Relationship Id="rId3" Type="http://schemas.openxmlformats.org/officeDocument/2006/relationships/drawing" Target="../drawings/drawing2.xml"/><Relationship Id="rId7" Type="http://schemas.microsoft.com/office/2017/10/relationships/threadedComment" Target="../threadedComments/threadedComment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FEDB-89B8-450C-9DBC-F7A8A29CB04D}">
  <dimension ref="A1:A5"/>
  <sheetViews>
    <sheetView zoomScaleNormal="100" workbookViewId="0">
      <selection activeCell="B2" sqref="B2"/>
    </sheetView>
  </sheetViews>
  <sheetFormatPr defaultRowHeight="15"/>
  <cols>
    <col min="1" max="1" width="146.28515625" customWidth="1"/>
  </cols>
  <sheetData>
    <row r="1" spans="1:1" ht="15.75">
      <c r="A1" s="1" t="s">
        <v>0</v>
      </c>
    </row>
    <row r="2" spans="1:1" ht="347.45" customHeight="1">
      <c r="A2" s="12" t="s">
        <v>1</v>
      </c>
    </row>
    <row r="3" spans="1:1" ht="31.5">
      <c r="A3" s="2" t="s">
        <v>2</v>
      </c>
    </row>
    <row r="4" spans="1:1">
      <c r="A4" s="7" t="s">
        <v>3</v>
      </c>
    </row>
    <row r="5" spans="1:1">
      <c r="A5" s="7"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F749-9191-4185-B11D-47F28E184EB5}">
  <dimension ref="A1:T77"/>
  <sheetViews>
    <sheetView topLeftCell="F47" zoomScale="85" zoomScaleNormal="85" workbookViewId="0">
      <selection activeCell="J60" sqref="J60"/>
    </sheetView>
  </sheetViews>
  <sheetFormatPr defaultColWidth="8.7109375" defaultRowHeight="15"/>
  <cols>
    <col min="1" max="1" width="20.28515625" style="4" customWidth="1"/>
    <col min="2" max="2" width="22.5703125" style="4" customWidth="1"/>
    <col min="3" max="3" width="16.85546875" style="4" customWidth="1"/>
    <col min="4" max="4" width="20.28515625" style="4" customWidth="1"/>
    <col min="5" max="5" width="25.140625" style="4" customWidth="1"/>
    <col min="6" max="6" width="30.5703125" style="4" customWidth="1"/>
    <col min="7" max="7" width="36.28515625" style="4" customWidth="1"/>
    <col min="8" max="8" width="39" style="4" customWidth="1"/>
    <col min="9" max="9" width="35.5703125" style="4" customWidth="1"/>
    <col min="10" max="10" width="30.42578125" style="4" customWidth="1"/>
    <col min="11" max="11" width="22.7109375" style="4" customWidth="1"/>
    <col min="12" max="12" width="25.85546875" style="4" customWidth="1"/>
    <col min="13" max="13" width="30.7109375" style="4" customWidth="1"/>
    <col min="14" max="14" width="27" style="4" customWidth="1"/>
    <col min="15" max="15" width="19.7109375" style="4" customWidth="1"/>
    <col min="16" max="16" width="14.5703125" style="4" customWidth="1"/>
    <col min="17" max="17" width="21.5703125" style="4" customWidth="1"/>
    <col min="18" max="18" width="30.5703125" style="4" customWidth="1"/>
    <col min="19" max="19" width="28.5703125" style="4" customWidth="1"/>
    <col min="20" max="20" width="16.7109375" style="4" customWidth="1"/>
    <col min="21" max="21" width="28.42578125" style="4" customWidth="1"/>
    <col min="22" max="16384" width="8.7109375" style="4"/>
  </cols>
  <sheetData>
    <row r="1" spans="1:20" ht="105" customHeight="1">
      <c r="A1" s="13" t="s">
        <v>5</v>
      </c>
      <c r="B1" s="13" t="s">
        <v>6</v>
      </c>
      <c r="C1" s="13" t="s">
        <v>7</v>
      </c>
      <c r="D1" s="13" t="s">
        <v>8</v>
      </c>
      <c r="E1" s="13" t="s">
        <v>9</v>
      </c>
      <c r="F1" s="13" t="s">
        <v>10</v>
      </c>
      <c r="G1" s="13" t="s">
        <v>11</v>
      </c>
      <c r="H1" s="13" t="s">
        <v>12</v>
      </c>
      <c r="I1" s="13" t="s">
        <v>13</v>
      </c>
      <c r="J1" s="13" t="s">
        <v>14</v>
      </c>
      <c r="K1" s="13" t="s">
        <v>15</v>
      </c>
      <c r="L1" s="13" t="s">
        <v>16</v>
      </c>
      <c r="M1" s="14" t="s">
        <v>17</v>
      </c>
      <c r="N1" s="15" t="s">
        <v>18</v>
      </c>
      <c r="O1" s="15" t="s">
        <v>19</v>
      </c>
      <c r="P1" s="15" t="s">
        <v>20</v>
      </c>
      <c r="Q1" s="13" t="s">
        <v>21</v>
      </c>
      <c r="R1" s="13" t="s">
        <v>22</v>
      </c>
      <c r="S1" s="13" t="s">
        <v>23</v>
      </c>
      <c r="T1" s="13" t="s">
        <v>24</v>
      </c>
    </row>
    <row r="2" spans="1:20" ht="15" customHeight="1">
      <c r="A2" s="4" t="s">
        <v>25</v>
      </c>
      <c r="B2" s="4" t="s">
        <v>26</v>
      </c>
      <c r="C2" s="4">
        <v>2</v>
      </c>
      <c r="D2" s="4">
        <v>5</v>
      </c>
      <c r="E2" s="4" t="s">
        <v>27</v>
      </c>
      <c r="F2" s="4" t="s">
        <v>28</v>
      </c>
      <c r="G2" s="4">
        <v>9</v>
      </c>
      <c r="H2" s="4" t="s">
        <v>29</v>
      </c>
      <c r="I2" s="4">
        <v>9</v>
      </c>
      <c r="J2" s="4" t="s">
        <v>30</v>
      </c>
      <c r="K2" s="4">
        <v>3</v>
      </c>
      <c r="L2" s="4" t="s">
        <v>31</v>
      </c>
      <c r="N2" s="4">
        <v>0.5</v>
      </c>
      <c r="O2" s="4">
        <v>0.4</v>
      </c>
      <c r="P2" s="4">
        <v>0.1</v>
      </c>
      <c r="Q2" s="4">
        <v>1</v>
      </c>
      <c r="R2" s="4" t="s">
        <v>32</v>
      </c>
      <c r="S2" s="4">
        <v>9</v>
      </c>
      <c r="T2" s="4" t="s">
        <v>33</v>
      </c>
    </row>
    <row r="3" spans="1:20" ht="15" customHeight="1">
      <c r="A3" s="4" t="s">
        <v>34</v>
      </c>
      <c r="B3" s="4" t="s">
        <v>35</v>
      </c>
      <c r="C3" s="4">
        <v>1</v>
      </c>
      <c r="D3" s="4">
        <v>8</v>
      </c>
      <c r="E3" s="4" t="s">
        <v>36</v>
      </c>
      <c r="F3" s="4" t="s">
        <v>37</v>
      </c>
      <c r="G3" s="4">
        <v>5</v>
      </c>
      <c r="H3" s="4" t="s">
        <v>38</v>
      </c>
      <c r="I3" s="4">
        <v>9</v>
      </c>
      <c r="J3" s="4" t="s">
        <v>39</v>
      </c>
      <c r="K3" s="4">
        <v>8</v>
      </c>
      <c r="L3" s="4" t="s">
        <v>40</v>
      </c>
      <c r="N3" s="4">
        <v>0.45</v>
      </c>
      <c r="O3" s="4">
        <v>0.4</v>
      </c>
      <c r="P3" s="4">
        <v>0.15</v>
      </c>
      <c r="Q3" s="4">
        <v>8</v>
      </c>
      <c r="R3" s="4" t="s">
        <v>41</v>
      </c>
      <c r="S3" s="4">
        <v>10</v>
      </c>
      <c r="T3" s="4" t="s">
        <v>42</v>
      </c>
    </row>
    <row r="4" spans="1:20" ht="15" customHeight="1">
      <c r="A4" s="4" t="s">
        <v>43</v>
      </c>
      <c r="B4" s="4" t="s">
        <v>35</v>
      </c>
      <c r="C4" s="4">
        <v>1</v>
      </c>
      <c r="D4" s="4">
        <v>5</v>
      </c>
      <c r="E4" s="4" t="s">
        <v>44</v>
      </c>
      <c r="G4" s="4">
        <v>6</v>
      </c>
      <c r="I4" s="4">
        <v>4</v>
      </c>
      <c r="J4" s="4" t="s">
        <v>45</v>
      </c>
      <c r="K4" s="4">
        <v>4</v>
      </c>
      <c r="L4" s="4" t="s">
        <v>46</v>
      </c>
      <c r="N4" s="4">
        <v>0.45</v>
      </c>
      <c r="O4" s="4">
        <v>0.5</v>
      </c>
      <c r="P4" s="4">
        <v>0.05</v>
      </c>
      <c r="Q4" s="4">
        <v>1</v>
      </c>
      <c r="R4" s="4" t="s">
        <v>47</v>
      </c>
      <c r="S4" s="4">
        <v>3</v>
      </c>
      <c r="T4" s="4" t="s">
        <v>48</v>
      </c>
    </row>
    <row r="5" spans="1:20" ht="15" customHeight="1">
      <c r="A5" s="4" t="s">
        <v>49</v>
      </c>
      <c r="B5" s="4" t="s">
        <v>26</v>
      </c>
      <c r="C5" s="4">
        <v>2</v>
      </c>
      <c r="D5" s="4">
        <v>8</v>
      </c>
      <c r="F5" s="4" t="s">
        <v>50</v>
      </c>
      <c r="G5" s="4">
        <v>8</v>
      </c>
      <c r="I5" s="4">
        <v>8</v>
      </c>
      <c r="K5" s="4">
        <v>8</v>
      </c>
      <c r="N5" s="4">
        <v>0.5</v>
      </c>
      <c r="O5" s="4">
        <v>0.4</v>
      </c>
      <c r="P5" s="4">
        <v>0.1</v>
      </c>
      <c r="Q5" s="4">
        <v>9</v>
      </c>
      <c r="S5" s="4">
        <v>8</v>
      </c>
    </row>
    <row r="6" spans="1:20" ht="15" customHeight="1">
      <c r="A6" s="4" t="s">
        <v>51</v>
      </c>
      <c r="B6" s="4" t="s">
        <v>26</v>
      </c>
      <c r="C6" s="4">
        <v>2</v>
      </c>
      <c r="D6" s="4">
        <v>9</v>
      </c>
      <c r="E6" s="4" t="s">
        <v>52</v>
      </c>
      <c r="F6" s="4" t="s">
        <v>53</v>
      </c>
      <c r="G6" s="4">
        <v>5</v>
      </c>
      <c r="H6" s="4" t="s">
        <v>54</v>
      </c>
      <c r="I6" s="4">
        <v>9</v>
      </c>
      <c r="J6" s="4" t="s">
        <v>55</v>
      </c>
      <c r="K6" s="4">
        <v>8</v>
      </c>
      <c r="L6" s="4" t="s">
        <v>56</v>
      </c>
      <c r="N6" s="4">
        <v>0.45</v>
      </c>
      <c r="O6" s="4">
        <v>0.4</v>
      </c>
      <c r="P6" s="4">
        <v>0.15</v>
      </c>
      <c r="Q6" s="4">
        <v>8</v>
      </c>
      <c r="R6" s="4" t="s">
        <v>57</v>
      </c>
      <c r="S6" s="4">
        <v>10</v>
      </c>
      <c r="T6" s="4" t="s">
        <v>58</v>
      </c>
    </row>
    <row r="7" spans="1:20" ht="15" customHeight="1">
      <c r="A7" s="4" t="s">
        <v>59</v>
      </c>
      <c r="B7" s="4" t="s">
        <v>26</v>
      </c>
      <c r="C7" s="4">
        <v>3</v>
      </c>
      <c r="D7" s="4">
        <v>5</v>
      </c>
      <c r="E7" s="4" t="s">
        <v>60</v>
      </c>
      <c r="F7" s="4" t="s">
        <v>61</v>
      </c>
      <c r="G7" s="4">
        <v>5</v>
      </c>
      <c r="H7" s="4" t="s">
        <v>62</v>
      </c>
      <c r="I7" s="4">
        <v>9</v>
      </c>
      <c r="J7" s="4" t="s">
        <v>63</v>
      </c>
      <c r="K7" s="4">
        <v>10</v>
      </c>
      <c r="L7" s="4" t="s">
        <v>64</v>
      </c>
      <c r="N7" s="4">
        <v>0.33</v>
      </c>
      <c r="O7" s="4">
        <v>0.34</v>
      </c>
      <c r="P7" s="4">
        <v>0.33</v>
      </c>
      <c r="Q7" s="4">
        <v>8</v>
      </c>
      <c r="R7" s="4" t="s">
        <v>65</v>
      </c>
      <c r="S7" s="4">
        <v>10</v>
      </c>
      <c r="T7" s="4" t="s">
        <v>66</v>
      </c>
    </row>
    <row r="8" spans="1:20" ht="15" customHeight="1">
      <c r="A8" s="4" t="s">
        <v>67</v>
      </c>
      <c r="B8" s="4" t="s">
        <v>35</v>
      </c>
      <c r="C8" s="4">
        <v>1</v>
      </c>
      <c r="D8" s="4">
        <v>10</v>
      </c>
      <c r="F8" s="4" t="s">
        <v>68</v>
      </c>
      <c r="G8" s="4">
        <v>5</v>
      </c>
      <c r="H8" s="4" t="s">
        <v>69</v>
      </c>
      <c r="I8" s="4">
        <v>10</v>
      </c>
      <c r="K8" s="4">
        <v>9</v>
      </c>
      <c r="N8" s="4">
        <v>0.5</v>
      </c>
      <c r="O8" s="4">
        <v>0.4</v>
      </c>
      <c r="P8" s="4">
        <v>0.1</v>
      </c>
      <c r="Q8" s="4">
        <v>8</v>
      </c>
      <c r="S8" s="4">
        <v>10</v>
      </c>
    </row>
    <row r="9" spans="1:20" ht="15" customHeight="1">
      <c r="A9" s="4" t="s">
        <v>70</v>
      </c>
      <c r="B9" s="4" t="s">
        <v>35</v>
      </c>
      <c r="C9" s="4">
        <v>2</v>
      </c>
      <c r="D9" s="4">
        <v>10</v>
      </c>
      <c r="E9" s="4" t="s">
        <v>71</v>
      </c>
      <c r="F9" s="4" t="s">
        <v>72</v>
      </c>
      <c r="G9" s="4">
        <v>8</v>
      </c>
      <c r="H9" s="4" t="s">
        <v>73</v>
      </c>
      <c r="I9" s="4">
        <v>7</v>
      </c>
      <c r="J9" s="4" t="s">
        <v>74</v>
      </c>
      <c r="K9" s="4">
        <v>8</v>
      </c>
      <c r="L9" s="4" t="s">
        <v>75</v>
      </c>
      <c r="N9" s="4">
        <v>0.3</v>
      </c>
      <c r="O9" s="4">
        <v>0.6</v>
      </c>
      <c r="P9" s="4">
        <v>0.1</v>
      </c>
      <c r="Q9" s="4">
        <v>7</v>
      </c>
      <c r="R9" s="4" t="s">
        <v>76</v>
      </c>
      <c r="S9" s="4">
        <v>8</v>
      </c>
      <c r="T9" s="4" t="s">
        <v>77</v>
      </c>
    </row>
    <row r="10" spans="1:20" ht="15" customHeight="1">
      <c r="A10" s="4" t="s">
        <v>78</v>
      </c>
      <c r="B10" s="4" t="s">
        <v>35</v>
      </c>
      <c r="C10" s="4">
        <v>1</v>
      </c>
      <c r="D10" s="4">
        <v>8</v>
      </c>
      <c r="E10" s="4" t="s">
        <v>79</v>
      </c>
      <c r="F10" s="4" t="s">
        <v>80</v>
      </c>
      <c r="G10" s="4">
        <v>5</v>
      </c>
      <c r="I10" s="4">
        <v>8</v>
      </c>
      <c r="K10" s="4">
        <v>6</v>
      </c>
      <c r="L10" s="4" t="s">
        <v>81</v>
      </c>
      <c r="N10" s="4">
        <v>0.4</v>
      </c>
      <c r="O10" s="4">
        <v>0.4</v>
      </c>
      <c r="P10" s="4">
        <v>0.2</v>
      </c>
      <c r="Q10" s="4">
        <v>10</v>
      </c>
      <c r="S10" s="4">
        <v>10</v>
      </c>
      <c r="T10" s="4" t="s">
        <v>82</v>
      </c>
    </row>
    <row r="11" spans="1:20" ht="15" customHeight="1">
      <c r="A11" s="4" t="s">
        <v>83</v>
      </c>
      <c r="B11" s="4" t="s">
        <v>35</v>
      </c>
      <c r="C11" s="4">
        <v>2</v>
      </c>
      <c r="D11" s="4">
        <v>10</v>
      </c>
      <c r="F11" s="4" t="s">
        <v>84</v>
      </c>
      <c r="G11" s="4">
        <v>5</v>
      </c>
      <c r="I11" s="4">
        <v>9</v>
      </c>
      <c r="K11" s="4">
        <v>9</v>
      </c>
      <c r="N11" s="4">
        <v>0.2</v>
      </c>
      <c r="O11" s="4">
        <v>0.75</v>
      </c>
      <c r="P11" s="4">
        <v>0.05</v>
      </c>
      <c r="Q11" s="4">
        <v>10</v>
      </c>
      <c r="S11" s="4">
        <v>10</v>
      </c>
      <c r="T11" s="4" t="s">
        <v>85</v>
      </c>
    </row>
    <row r="12" spans="1:20" ht="15" customHeight="1">
      <c r="A12" s="4" t="s">
        <v>86</v>
      </c>
      <c r="B12" s="4" t="s">
        <v>26</v>
      </c>
      <c r="C12" s="4">
        <v>0.5</v>
      </c>
      <c r="D12" s="4">
        <v>8</v>
      </c>
      <c r="F12" s="4" t="s">
        <v>87</v>
      </c>
      <c r="G12" s="4">
        <v>7</v>
      </c>
      <c r="I12" s="4">
        <v>6</v>
      </c>
      <c r="J12" s="4" t="s">
        <v>88</v>
      </c>
      <c r="K12" s="4">
        <v>3</v>
      </c>
      <c r="L12" s="4" t="s">
        <v>89</v>
      </c>
      <c r="N12" s="4">
        <v>0.7</v>
      </c>
      <c r="O12" s="4">
        <v>0.2</v>
      </c>
      <c r="P12" s="4">
        <v>0.1</v>
      </c>
      <c r="Q12" s="4">
        <v>6</v>
      </c>
      <c r="R12" s="4" t="s">
        <v>90</v>
      </c>
      <c r="S12" s="4">
        <v>8</v>
      </c>
      <c r="T12" s="4" t="s">
        <v>91</v>
      </c>
    </row>
    <row r="13" spans="1:20" ht="15" customHeight="1">
      <c r="A13" s="4" t="s">
        <v>92</v>
      </c>
      <c r="B13" s="4" t="s">
        <v>35</v>
      </c>
      <c r="C13" s="4">
        <v>2</v>
      </c>
      <c r="D13" s="4">
        <v>8</v>
      </c>
      <c r="F13" s="4" t="s">
        <v>93</v>
      </c>
      <c r="G13" s="4">
        <v>8</v>
      </c>
      <c r="I13" s="4">
        <v>6</v>
      </c>
      <c r="J13" s="4" t="s">
        <v>94</v>
      </c>
      <c r="K13" s="4">
        <v>9</v>
      </c>
      <c r="L13" s="4" t="s">
        <v>95</v>
      </c>
      <c r="N13" s="4">
        <v>0.5</v>
      </c>
      <c r="O13" s="4">
        <v>0.3</v>
      </c>
      <c r="P13" s="4">
        <v>0.2</v>
      </c>
      <c r="Q13" s="4">
        <v>8</v>
      </c>
      <c r="S13" s="4">
        <v>6</v>
      </c>
      <c r="T13" s="4" t="s">
        <v>96</v>
      </c>
    </row>
    <row r="14" spans="1:20" ht="15" customHeight="1">
      <c r="A14" s="4" t="s">
        <v>97</v>
      </c>
      <c r="B14" s="4" t="s">
        <v>35</v>
      </c>
      <c r="C14" s="4">
        <v>2</v>
      </c>
      <c r="D14" s="4">
        <v>7</v>
      </c>
      <c r="E14" s="4" t="s">
        <v>98</v>
      </c>
      <c r="F14" s="4" t="s">
        <v>99</v>
      </c>
      <c r="G14" s="4">
        <v>5</v>
      </c>
      <c r="H14" s="4" t="s">
        <v>100</v>
      </c>
      <c r="I14" s="4">
        <v>9</v>
      </c>
      <c r="K14" s="4">
        <v>8</v>
      </c>
      <c r="N14" s="4">
        <v>0.25</v>
      </c>
      <c r="O14" s="4">
        <v>0.55000000000000004</v>
      </c>
      <c r="P14" s="4">
        <v>0.2</v>
      </c>
      <c r="Q14" s="4">
        <v>9</v>
      </c>
      <c r="S14" s="4">
        <v>9</v>
      </c>
      <c r="T14" s="4" t="s">
        <v>101</v>
      </c>
    </row>
    <row r="15" spans="1:20" ht="15" customHeight="1">
      <c r="A15" s="4" t="s">
        <v>102</v>
      </c>
      <c r="B15" s="4" t="s">
        <v>26</v>
      </c>
      <c r="C15" s="4">
        <v>3</v>
      </c>
      <c r="D15" s="4">
        <v>5</v>
      </c>
      <c r="E15" s="4" t="s">
        <v>103</v>
      </c>
      <c r="F15" s="4" t="s">
        <v>104</v>
      </c>
      <c r="G15" s="4">
        <v>5</v>
      </c>
      <c r="I15" s="4">
        <v>7</v>
      </c>
      <c r="J15" s="4" t="s">
        <v>105</v>
      </c>
      <c r="K15" s="4">
        <v>7</v>
      </c>
      <c r="L15" s="4" t="s">
        <v>106</v>
      </c>
      <c r="N15" s="4">
        <v>0.35</v>
      </c>
      <c r="O15" s="4">
        <v>0.35</v>
      </c>
      <c r="P15" s="4">
        <v>0.3</v>
      </c>
      <c r="Q15" s="4">
        <v>8</v>
      </c>
      <c r="S15" s="4">
        <v>7</v>
      </c>
      <c r="T15" s="4" t="s">
        <v>107</v>
      </c>
    </row>
    <row r="16" spans="1:20" ht="15" customHeight="1">
      <c r="A16" s="4" t="s">
        <v>108</v>
      </c>
      <c r="B16" s="4" t="s">
        <v>35</v>
      </c>
      <c r="C16" s="4">
        <v>1</v>
      </c>
      <c r="D16" s="4">
        <v>10</v>
      </c>
      <c r="F16" s="4" t="s">
        <v>109</v>
      </c>
      <c r="G16" s="4">
        <v>8</v>
      </c>
      <c r="I16" s="4">
        <v>9</v>
      </c>
      <c r="K16" s="4">
        <v>9</v>
      </c>
      <c r="N16" s="4">
        <v>0.5</v>
      </c>
      <c r="O16" s="4">
        <v>0.3</v>
      </c>
      <c r="P16" s="4">
        <v>0.2</v>
      </c>
      <c r="Q16" s="4">
        <v>10</v>
      </c>
      <c r="S16" s="4">
        <v>10</v>
      </c>
    </row>
    <row r="17" spans="1:20" ht="15" customHeight="1">
      <c r="A17" s="22" t="s">
        <v>108</v>
      </c>
      <c r="B17" s="22" t="s">
        <v>35</v>
      </c>
      <c r="C17" s="22">
        <v>1</v>
      </c>
      <c r="D17" s="22" t="s">
        <v>110</v>
      </c>
      <c r="E17" s="22"/>
      <c r="F17" s="22" t="s">
        <v>109</v>
      </c>
      <c r="G17" s="22" t="s">
        <v>111</v>
      </c>
      <c r="H17" s="22"/>
      <c r="I17" s="22" t="s">
        <v>112</v>
      </c>
      <c r="J17" s="22"/>
      <c r="K17" s="22" t="s">
        <v>112</v>
      </c>
      <c r="L17" s="22"/>
      <c r="M17" s="22"/>
      <c r="N17" s="22">
        <v>0.5</v>
      </c>
      <c r="O17" s="22">
        <v>0.3</v>
      </c>
      <c r="P17" s="22">
        <v>0.2</v>
      </c>
      <c r="Q17" s="22" t="s">
        <v>110</v>
      </c>
      <c r="R17" s="22"/>
      <c r="S17" s="22" t="s">
        <v>110</v>
      </c>
      <c r="T17" s="22"/>
    </row>
    <row r="18" spans="1:20" ht="15" customHeight="1">
      <c r="A18" s="4" t="s">
        <v>113</v>
      </c>
      <c r="B18" s="4" t="s">
        <v>26</v>
      </c>
      <c r="C18" s="4">
        <v>3</v>
      </c>
      <c r="D18" s="4">
        <v>8</v>
      </c>
      <c r="E18" s="4" t="s">
        <v>114</v>
      </c>
      <c r="F18" s="4" t="s">
        <v>115</v>
      </c>
      <c r="G18" s="4">
        <v>9</v>
      </c>
      <c r="H18" s="4" t="s">
        <v>116</v>
      </c>
      <c r="I18" s="4">
        <v>9</v>
      </c>
      <c r="J18" s="4" t="s">
        <v>117</v>
      </c>
      <c r="K18" s="4">
        <v>7</v>
      </c>
      <c r="L18" s="4" t="s">
        <v>118</v>
      </c>
      <c r="N18" s="4">
        <v>0.4</v>
      </c>
      <c r="O18" s="4">
        <v>0.45</v>
      </c>
      <c r="P18" s="9">
        <v>1</v>
      </c>
      <c r="Q18" s="4">
        <v>8</v>
      </c>
      <c r="R18" s="4" t="s">
        <v>119</v>
      </c>
      <c r="S18" s="4">
        <v>10</v>
      </c>
      <c r="T18" s="4" t="s">
        <v>120</v>
      </c>
    </row>
    <row r="19" spans="1:20" ht="15" customHeight="1">
      <c r="A19" s="4" t="s">
        <v>121</v>
      </c>
      <c r="B19" s="4" t="s">
        <v>26</v>
      </c>
      <c r="C19" s="4">
        <v>1</v>
      </c>
      <c r="D19" s="4">
        <v>5</v>
      </c>
      <c r="E19" s="4" t="s">
        <v>122</v>
      </c>
      <c r="F19" s="4" t="s">
        <v>123</v>
      </c>
      <c r="G19" s="4">
        <v>5</v>
      </c>
      <c r="H19" s="4" t="s">
        <v>124</v>
      </c>
      <c r="I19" s="4">
        <v>8</v>
      </c>
      <c r="J19" s="4" t="s">
        <v>125</v>
      </c>
      <c r="K19" s="4">
        <v>9</v>
      </c>
      <c r="L19" s="4" t="s">
        <v>126</v>
      </c>
      <c r="N19" s="4">
        <v>0.5</v>
      </c>
      <c r="O19" s="4">
        <v>0.3</v>
      </c>
      <c r="P19" s="4">
        <v>0.2</v>
      </c>
      <c r="Q19" s="4">
        <v>8</v>
      </c>
      <c r="S19" s="4">
        <v>9</v>
      </c>
      <c r="T19" s="4" t="s">
        <v>127</v>
      </c>
    </row>
    <row r="20" spans="1:20" ht="15" customHeight="1">
      <c r="A20" s="4" t="s">
        <v>128</v>
      </c>
      <c r="B20" s="4" t="s">
        <v>35</v>
      </c>
      <c r="C20" s="4">
        <v>2</v>
      </c>
      <c r="D20" s="4">
        <v>10</v>
      </c>
      <c r="F20" s="4" t="s">
        <v>129</v>
      </c>
      <c r="G20" s="4">
        <v>10</v>
      </c>
      <c r="I20" s="4">
        <v>10</v>
      </c>
      <c r="K20" s="4">
        <v>5</v>
      </c>
      <c r="L20" s="4" t="s">
        <v>130</v>
      </c>
      <c r="N20" s="4">
        <v>0.4</v>
      </c>
      <c r="O20" s="4">
        <v>0.4</v>
      </c>
      <c r="P20" s="4">
        <v>0.2</v>
      </c>
      <c r="Q20" s="4">
        <v>10</v>
      </c>
      <c r="S20" s="4">
        <v>10</v>
      </c>
    </row>
    <row r="21" spans="1:20" ht="15" customHeight="1">
      <c r="A21" s="4" t="s">
        <v>131</v>
      </c>
      <c r="B21" s="4" t="s">
        <v>35</v>
      </c>
      <c r="C21" s="4">
        <v>1</v>
      </c>
      <c r="D21" s="4">
        <v>7</v>
      </c>
      <c r="E21" s="4" t="s">
        <v>132</v>
      </c>
      <c r="F21" s="4" t="s">
        <v>133</v>
      </c>
      <c r="G21" s="4">
        <v>4</v>
      </c>
      <c r="H21" s="4" t="s">
        <v>134</v>
      </c>
      <c r="I21" s="4">
        <v>9</v>
      </c>
      <c r="J21" s="4" t="s">
        <v>135</v>
      </c>
      <c r="K21" s="4">
        <v>8</v>
      </c>
      <c r="L21" s="4" t="s">
        <v>136</v>
      </c>
      <c r="N21" s="4">
        <v>0.35</v>
      </c>
      <c r="O21" s="4">
        <v>0.5</v>
      </c>
      <c r="P21" s="4">
        <v>0.15</v>
      </c>
      <c r="Q21" s="4">
        <v>9</v>
      </c>
      <c r="R21" s="4" t="s">
        <v>137</v>
      </c>
      <c r="S21" s="4">
        <v>7</v>
      </c>
      <c r="T21" s="4" t="s">
        <v>138</v>
      </c>
    </row>
    <row r="22" spans="1:20" ht="15" customHeight="1">
      <c r="A22" s="4" t="s">
        <v>139</v>
      </c>
      <c r="B22" s="4" t="s">
        <v>26</v>
      </c>
      <c r="C22" s="4">
        <v>0.5</v>
      </c>
      <c r="D22" s="4">
        <v>5</v>
      </c>
      <c r="E22" s="4" t="s">
        <v>140</v>
      </c>
      <c r="F22" s="4" t="s">
        <v>141</v>
      </c>
      <c r="G22" s="4">
        <v>7</v>
      </c>
      <c r="H22" s="4" t="s">
        <v>142</v>
      </c>
      <c r="I22" s="4">
        <v>10</v>
      </c>
      <c r="K22" s="4">
        <v>9</v>
      </c>
      <c r="L22" s="4" t="s">
        <v>143</v>
      </c>
      <c r="N22" s="4">
        <v>0.35</v>
      </c>
      <c r="O22" s="4">
        <v>0.4</v>
      </c>
      <c r="P22" s="4">
        <v>0.25</v>
      </c>
      <c r="Q22" s="4">
        <v>10</v>
      </c>
      <c r="S22" s="4">
        <v>9</v>
      </c>
    </row>
    <row r="23" spans="1:20" ht="15" customHeight="1">
      <c r="A23" s="4" t="s">
        <v>144</v>
      </c>
      <c r="B23" s="4" t="s">
        <v>26</v>
      </c>
      <c r="C23" s="4">
        <v>3</v>
      </c>
      <c r="D23" s="4">
        <v>8</v>
      </c>
      <c r="F23" s="4" t="s">
        <v>145</v>
      </c>
      <c r="G23" s="4">
        <v>5</v>
      </c>
      <c r="H23" s="4" t="s">
        <v>146</v>
      </c>
      <c r="I23" s="4">
        <v>10</v>
      </c>
      <c r="J23" s="4" t="s">
        <v>147</v>
      </c>
      <c r="K23" s="4">
        <v>1</v>
      </c>
      <c r="L23" s="4" t="s">
        <v>148</v>
      </c>
      <c r="N23" s="4">
        <v>0.45</v>
      </c>
      <c r="O23" s="4">
        <v>0.4</v>
      </c>
      <c r="P23" s="4">
        <v>0.15</v>
      </c>
      <c r="Q23" s="4">
        <v>10</v>
      </c>
      <c r="R23" s="4" t="s">
        <v>149</v>
      </c>
      <c r="S23" s="4">
        <v>10</v>
      </c>
      <c r="T23" s="4" t="s">
        <v>150</v>
      </c>
    </row>
    <row r="24" spans="1:20" ht="15" customHeight="1">
      <c r="A24" s="4" t="s">
        <v>151</v>
      </c>
      <c r="B24" s="4" t="s">
        <v>35</v>
      </c>
      <c r="C24" s="4">
        <v>3</v>
      </c>
      <c r="D24" s="4">
        <v>7</v>
      </c>
      <c r="F24" s="4" t="s">
        <v>152</v>
      </c>
      <c r="G24" s="4">
        <v>4</v>
      </c>
      <c r="H24" s="4" t="s">
        <v>153</v>
      </c>
      <c r="I24" s="4">
        <v>6</v>
      </c>
      <c r="J24" s="4" t="s">
        <v>154</v>
      </c>
      <c r="K24" s="4">
        <v>5</v>
      </c>
      <c r="L24" s="4" t="s">
        <v>155</v>
      </c>
      <c r="N24" s="4">
        <v>0.3</v>
      </c>
      <c r="O24" s="4">
        <v>0.55000000000000004</v>
      </c>
      <c r="P24" s="4">
        <v>0.15</v>
      </c>
      <c r="Q24" s="4">
        <v>7</v>
      </c>
      <c r="R24" s="4" t="s">
        <v>156</v>
      </c>
      <c r="S24" s="4">
        <v>9</v>
      </c>
      <c r="T24" s="4" t="s">
        <v>157</v>
      </c>
    </row>
    <row r="25" spans="1:20" ht="15" customHeight="1">
      <c r="A25" s="16" t="s">
        <v>158</v>
      </c>
      <c r="B25" s="16"/>
      <c r="C25" s="16"/>
      <c r="D25" s="16"/>
      <c r="E25" s="16"/>
      <c r="F25" s="16"/>
      <c r="G25" s="16"/>
      <c r="H25" s="16"/>
      <c r="I25" s="16"/>
      <c r="J25" s="16"/>
      <c r="K25" s="16"/>
      <c r="L25" s="16"/>
      <c r="M25" s="16"/>
      <c r="N25" s="16"/>
      <c r="O25" s="16"/>
      <c r="P25" s="16"/>
      <c r="Q25" s="16"/>
      <c r="R25" s="16"/>
      <c r="S25" s="16"/>
      <c r="T25" s="16"/>
    </row>
    <row r="26" spans="1:20" ht="15" customHeight="1">
      <c r="A26" s="4" t="s">
        <v>159</v>
      </c>
      <c r="B26" s="4" t="s">
        <v>35</v>
      </c>
      <c r="C26" s="4">
        <v>2</v>
      </c>
      <c r="D26" s="4">
        <v>3</v>
      </c>
      <c r="E26" s="4" t="s">
        <v>160</v>
      </c>
      <c r="F26" s="4" t="s">
        <v>161</v>
      </c>
      <c r="G26" s="4">
        <v>7</v>
      </c>
      <c r="H26" s="4" t="s">
        <v>162</v>
      </c>
      <c r="I26" s="4">
        <v>8</v>
      </c>
      <c r="J26" s="4" t="s">
        <v>163</v>
      </c>
      <c r="K26" s="4">
        <v>8</v>
      </c>
      <c r="L26" s="4" t="s">
        <v>164</v>
      </c>
      <c r="N26" s="4">
        <v>0.55000000000000004</v>
      </c>
      <c r="O26" s="4">
        <v>0.4</v>
      </c>
      <c r="P26" s="4">
        <v>0.05</v>
      </c>
      <c r="Q26" s="4">
        <v>10</v>
      </c>
      <c r="R26" s="4" t="s">
        <v>165</v>
      </c>
      <c r="S26" s="4">
        <v>7</v>
      </c>
      <c r="T26" s="4" t="s">
        <v>166</v>
      </c>
    </row>
    <row r="27" spans="1:20">
      <c r="A27" s="35" t="s">
        <v>167</v>
      </c>
      <c r="D27" s="35">
        <f>MEDIAN(Table2[On a scale of 1-10, how confident are you that customers will prescribe Product A for the target patient type?])</f>
        <v>8</v>
      </c>
      <c r="G27" s="35">
        <f>MEDIAN(Table2[Where 1 = not assertive/ competitive enough, 5 = ideal level of competitiveness, and 10 = too assertive/ competitive... On a scale of 1-10, how would you rate your overall level of assertiveness / competitiveness in Product A calls?])</f>
        <v>5</v>
      </c>
      <c r="I27" s="35">
        <f>MEDIAN(Table2[On a scale of 1-10, how you would rate the overall effectiveness of the current commercial brand story for Product A?])</f>
        <v>9</v>
      </c>
      <c r="K27" s="35">
        <f>MEDIAN(Table2[On a scale of 1-10, how useful are the tool/resources you have at helping you effectively promote Product A?])</f>
        <v>8</v>
      </c>
      <c r="Q27" s="35">
        <f>MEDIAN(Table2[On a scale of 1-10, to what extent are you equipped with the tools and resources to effectively discuss cost/coverage?])</f>
        <v>8</v>
      </c>
      <c r="S27" s="35">
        <f>MEDIAN(Table2[On a scale of 1-10, how motivated are you at the moment?])</f>
        <v>9</v>
      </c>
    </row>
    <row r="28" spans="1:20">
      <c r="A28" s="23" t="s">
        <v>168</v>
      </c>
      <c r="D28" s="35">
        <f>AVERAGE(Table2[On a scale of 1-10, how confident are you that customers will prescribe Product A for the target patient type?])</f>
        <v>7.3478260869565215</v>
      </c>
      <c r="G28" s="35">
        <f>AVERAGE(Table2[Where 1 = not assertive/ competitive enough, 5 = ideal level of competitiveness, and 10 = too assertive/ competitive... On a scale of 1-10, how would you rate your overall level of assertiveness / competitiveness in Product A calls?])</f>
        <v>6.3043478260869561</v>
      </c>
      <c r="I28" s="35">
        <f>AVERAGE(Table2[On a scale of 1-10, how you would rate the overall effectiveness of the current commercial brand story for Product A?])</f>
        <v>8.2173913043478262</v>
      </c>
      <c r="K28" s="35">
        <f>AVERAGE(Table2[On a scale of 1-10, how useful are the tool/resources you have at helping you effectively promote Product A?])</f>
        <v>7</v>
      </c>
      <c r="Q28" s="35">
        <f>AVERAGE(Table2[On a scale of 1-10, to what extent are you equipped with the tools and resources to effectively discuss cost/coverage?])</f>
        <v>7.9565217391304346</v>
      </c>
      <c r="S28" s="35">
        <f>AVERAGE(Table2[On a scale of 1-10, how motivated are you at the moment?])</f>
        <v>8.6521739130434785</v>
      </c>
    </row>
    <row r="29" spans="1:20">
      <c r="E29" s="10"/>
      <c r="O29" s="11"/>
      <c r="P29" s="11"/>
      <c r="Q29" s="11"/>
    </row>
    <row r="30" spans="1:20">
      <c r="C30" s="36"/>
      <c r="D30" s="36"/>
    </row>
    <row r="31" spans="1:20" s="34" customFormat="1" ht="106.5">
      <c r="A31" s="31" t="s">
        <v>5</v>
      </c>
      <c r="B31" s="32" t="s">
        <v>169</v>
      </c>
      <c r="C31" s="32" t="s">
        <v>8</v>
      </c>
      <c r="D31" s="32" t="s">
        <v>23</v>
      </c>
      <c r="E31" s="33" t="s">
        <v>170</v>
      </c>
      <c r="F31" s="35" t="s">
        <v>171</v>
      </c>
      <c r="G31" s="29" t="s">
        <v>172</v>
      </c>
      <c r="I31" s="35" t="s">
        <v>173</v>
      </c>
    </row>
    <row r="32" spans="1:20">
      <c r="A32" s="28" t="s">
        <v>25</v>
      </c>
      <c r="B32" s="23">
        <v>4</v>
      </c>
      <c r="C32" s="23">
        <v>5</v>
      </c>
      <c r="D32" s="23">
        <v>9</v>
      </c>
      <c r="E32" s="25">
        <f>AVERAGE(I2,K2,Q2)</f>
        <v>4.333333333333333</v>
      </c>
      <c r="F32" s="23">
        <v>9</v>
      </c>
      <c r="G32" s="24">
        <v>4</v>
      </c>
    </row>
    <row r="33" spans="1:7">
      <c r="A33" s="28" t="s">
        <v>34</v>
      </c>
      <c r="B33" s="23">
        <v>5</v>
      </c>
      <c r="C33" s="23">
        <v>8</v>
      </c>
      <c r="D33" s="23">
        <v>10</v>
      </c>
      <c r="E33" s="25">
        <f>AVERAGE(I3,K3,Q3)</f>
        <v>8.3333333333333339</v>
      </c>
      <c r="F33" s="23">
        <v>5</v>
      </c>
      <c r="G33" s="24">
        <v>4</v>
      </c>
    </row>
    <row r="34" spans="1:7">
      <c r="A34" s="28" t="s">
        <v>43</v>
      </c>
      <c r="B34" s="23">
        <v>3</v>
      </c>
      <c r="C34" s="23">
        <v>5</v>
      </c>
      <c r="D34" s="23">
        <v>3</v>
      </c>
      <c r="E34" s="25">
        <f>AVERAGE(I4,K4,Q4)</f>
        <v>3</v>
      </c>
      <c r="F34" s="23">
        <v>6</v>
      </c>
      <c r="G34" s="24">
        <v>3</v>
      </c>
    </row>
    <row r="35" spans="1:7">
      <c r="A35" s="28" t="s">
        <v>49</v>
      </c>
      <c r="B35" s="23">
        <v>5</v>
      </c>
      <c r="C35" s="23">
        <v>8</v>
      </c>
      <c r="D35" s="23">
        <v>8</v>
      </c>
      <c r="E35" s="25">
        <f>AVERAGE(I5,K5,Q5)</f>
        <v>8.3333333333333339</v>
      </c>
      <c r="F35" s="23">
        <v>8</v>
      </c>
      <c r="G35" s="24">
        <v>4</v>
      </c>
    </row>
    <row r="36" spans="1:7">
      <c r="A36" s="28" t="s">
        <v>51</v>
      </c>
      <c r="B36" s="23">
        <v>3</v>
      </c>
      <c r="C36" s="23">
        <v>9</v>
      </c>
      <c r="D36" s="23">
        <v>10</v>
      </c>
      <c r="E36" s="25">
        <f>AVERAGE(I6,K6,Q6)</f>
        <v>8.3333333333333339</v>
      </c>
      <c r="F36" s="23">
        <v>5</v>
      </c>
      <c r="G36" s="24">
        <v>2</v>
      </c>
    </row>
    <row r="37" spans="1:7">
      <c r="A37" s="28" t="s">
        <v>59</v>
      </c>
      <c r="B37" s="23">
        <v>5</v>
      </c>
      <c r="C37" s="23">
        <v>5</v>
      </c>
      <c r="D37" s="23">
        <v>10</v>
      </c>
      <c r="E37" s="25">
        <f>AVERAGE(I7,K7,Q7)</f>
        <v>9</v>
      </c>
      <c r="F37" s="23">
        <v>5</v>
      </c>
      <c r="G37" s="24">
        <v>5</v>
      </c>
    </row>
    <row r="38" spans="1:7">
      <c r="A38" s="28" t="s">
        <v>67</v>
      </c>
      <c r="B38" s="23">
        <v>3</v>
      </c>
      <c r="C38" s="23">
        <v>10</v>
      </c>
      <c r="D38" s="23">
        <v>10</v>
      </c>
      <c r="E38" s="25">
        <f>AVERAGE(I8,K8,Q8)</f>
        <v>9</v>
      </c>
      <c r="F38" s="23">
        <v>5</v>
      </c>
      <c r="G38" s="24">
        <v>2</v>
      </c>
    </row>
    <row r="39" spans="1:7">
      <c r="A39" s="28" t="s">
        <v>70</v>
      </c>
      <c r="B39" s="23">
        <v>1</v>
      </c>
      <c r="C39" s="23">
        <v>10</v>
      </c>
      <c r="D39" s="23">
        <v>8</v>
      </c>
      <c r="E39" s="25">
        <f>AVERAGE(I9,K9,Q9)</f>
        <v>7.333333333333333</v>
      </c>
      <c r="F39" s="23">
        <v>8</v>
      </c>
      <c r="G39" s="24">
        <v>1</v>
      </c>
    </row>
    <row r="40" spans="1:7">
      <c r="A40" s="28" t="s">
        <v>78</v>
      </c>
      <c r="B40" s="23">
        <v>3</v>
      </c>
      <c r="C40" s="23">
        <v>8</v>
      </c>
      <c r="D40" s="23">
        <v>10</v>
      </c>
      <c r="E40" s="25">
        <f>AVERAGE(I10,K10,Q10)</f>
        <v>8</v>
      </c>
      <c r="F40" s="23">
        <v>5</v>
      </c>
      <c r="G40" s="24">
        <v>2</v>
      </c>
    </row>
    <row r="41" spans="1:7">
      <c r="A41" s="28" t="s">
        <v>83</v>
      </c>
      <c r="B41" s="23">
        <v>3</v>
      </c>
      <c r="C41" s="23">
        <v>10</v>
      </c>
      <c r="D41" s="23">
        <v>10</v>
      </c>
      <c r="E41" s="25">
        <f>AVERAGE(I11,K11,Q11)</f>
        <v>9.3333333333333339</v>
      </c>
      <c r="F41" s="23">
        <v>5</v>
      </c>
      <c r="G41" s="24">
        <v>2</v>
      </c>
    </row>
    <row r="42" spans="1:7">
      <c r="A42" s="28" t="s">
        <v>86</v>
      </c>
      <c r="B42" s="23">
        <v>3</v>
      </c>
      <c r="C42" s="23">
        <v>8</v>
      </c>
      <c r="D42" s="23">
        <v>8</v>
      </c>
      <c r="E42" s="25">
        <f>AVERAGE(I12,K12,Q12)</f>
        <v>5</v>
      </c>
      <c r="F42" s="23">
        <v>7</v>
      </c>
      <c r="G42" s="24">
        <v>2</v>
      </c>
    </row>
    <row r="43" spans="1:7">
      <c r="A43" s="28" t="s">
        <v>92</v>
      </c>
      <c r="B43" s="23">
        <v>3</v>
      </c>
      <c r="C43" s="23">
        <v>8</v>
      </c>
      <c r="D43" s="23">
        <v>6</v>
      </c>
      <c r="E43" s="25">
        <f>AVERAGE(I13,K13,Q13)</f>
        <v>7.666666666666667</v>
      </c>
      <c r="F43" s="23">
        <v>8</v>
      </c>
      <c r="G43" s="24">
        <v>2</v>
      </c>
    </row>
    <row r="44" spans="1:7" ht="15" customHeight="1">
      <c r="A44" s="28" t="s">
        <v>97</v>
      </c>
      <c r="B44" s="23">
        <v>2</v>
      </c>
      <c r="C44" s="23">
        <v>7</v>
      </c>
      <c r="D44" s="23">
        <v>9</v>
      </c>
      <c r="E44" s="25">
        <f>AVERAGE(I14,K14,Q14)</f>
        <v>8.6666666666666661</v>
      </c>
      <c r="F44" s="23">
        <v>5</v>
      </c>
      <c r="G44" s="24">
        <v>2</v>
      </c>
    </row>
    <row r="45" spans="1:7">
      <c r="A45" s="28" t="s">
        <v>102</v>
      </c>
      <c r="B45" s="23">
        <v>3</v>
      </c>
      <c r="C45" s="23">
        <v>5</v>
      </c>
      <c r="D45" s="23">
        <v>7</v>
      </c>
      <c r="E45" s="25">
        <f>AVERAGE(I15,K15,Q15)</f>
        <v>7.333333333333333</v>
      </c>
      <c r="F45" s="23">
        <v>5</v>
      </c>
      <c r="G45" s="24">
        <v>3</v>
      </c>
    </row>
    <row r="46" spans="1:7">
      <c r="A46" s="28" t="s">
        <v>108</v>
      </c>
      <c r="B46" s="23">
        <v>1</v>
      </c>
      <c r="C46" s="23">
        <v>10</v>
      </c>
      <c r="D46" s="23">
        <v>10</v>
      </c>
      <c r="E46" s="25">
        <f>AVERAGE(I16,K16,Q16)</f>
        <v>9.3333333333333339</v>
      </c>
      <c r="F46" s="23">
        <v>8</v>
      </c>
      <c r="G46" s="24">
        <v>1</v>
      </c>
    </row>
    <row r="47" spans="1:7" ht="30.75">
      <c r="A47" s="28" t="s">
        <v>174</v>
      </c>
      <c r="B47" s="23"/>
      <c r="C47" s="23"/>
      <c r="D47" s="23"/>
      <c r="E47" s="25"/>
      <c r="F47" s="23"/>
      <c r="G47" s="24"/>
    </row>
    <row r="48" spans="1:7">
      <c r="A48" s="28" t="s">
        <v>113</v>
      </c>
      <c r="B48" s="23">
        <v>4</v>
      </c>
      <c r="C48" s="23">
        <v>8</v>
      </c>
      <c r="D48" s="23">
        <v>10</v>
      </c>
      <c r="E48" s="25">
        <f>AVERAGE(I18,K18,Q18)</f>
        <v>8</v>
      </c>
      <c r="F48" s="23">
        <v>9</v>
      </c>
      <c r="G48" s="24">
        <v>3</v>
      </c>
    </row>
    <row r="49" spans="1:12">
      <c r="A49" s="30" t="s">
        <v>121</v>
      </c>
      <c r="B49" s="26">
        <v>5</v>
      </c>
      <c r="C49" s="26">
        <v>5</v>
      </c>
      <c r="D49" s="26">
        <v>9</v>
      </c>
      <c r="E49" s="25">
        <f>AVERAGE(I19,K19,Q19)</f>
        <v>8.3333333333333339</v>
      </c>
      <c r="F49" s="23">
        <v>5</v>
      </c>
      <c r="G49" s="27">
        <v>5</v>
      </c>
    </row>
    <row r="50" spans="1:12">
      <c r="A50" s="28" t="s">
        <v>128</v>
      </c>
      <c r="B50" s="23">
        <v>1</v>
      </c>
      <c r="C50" s="23">
        <v>10</v>
      </c>
      <c r="D50" s="23">
        <v>10</v>
      </c>
      <c r="E50" s="25">
        <f>AVERAGE(I20,K20,Q20)</f>
        <v>8.3333333333333339</v>
      </c>
      <c r="F50" s="23">
        <v>10</v>
      </c>
      <c r="G50" s="24">
        <v>1</v>
      </c>
    </row>
    <row r="51" spans="1:12">
      <c r="A51" s="28" t="s">
        <v>131</v>
      </c>
      <c r="B51" s="23">
        <v>1</v>
      </c>
      <c r="C51" s="23">
        <v>7</v>
      </c>
      <c r="D51" s="23">
        <v>7</v>
      </c>
      <c r="E51" s="25">
        <f>AVERAGE(I21,K21,Q21)</f>
        <v>8.6666666666666661</v>
      </c>
      <c r="F51" s="23">
        <v>4</v>
      </c>
      <c r="G51" s="24">
        <v>1</v>
      </c>
    </row>
    <row r="52" spans="1:12">
      <c r="A52" s="28" t="s">
        <v>139</v>
      </c>
      <c r="B52" s="23">
        <v>4</v>
      </c>
      <c r="C52" s="23">
        <v>5</v>
      </c>
      <c r="D52" s="23">
        <v>9</v>
      </c>
      <c r="E52" s="25">
        <f>AVERAGE(I22,K22,Q22)</f>
        <v>9.6666666666666661</v>
      </c>
      <c r="F52" s="23">
        <v>7</v>
      </c>
      <c r="G52" s="24">
        <v>4</v>
      </c>
    </row>
    <row r="53" spans="1:12">
      <c r="A53" s="28" t="s">
        <v>144</v>
      </c>
      <c r="B53" s="23">
        <v>5</v>
      </c>
      <c r="C53" s="23">
        <v>8</v>
      </c>
      <c r="D53" s="23">
        <v>10</v>
      </c>
      <c r="E53" s="25">
        <f>AVERAGE(I23,K23,Q23)</f>
        <v>7</v>
      </c>
      <c r="F53" s="23">
        <v>5</v>
      </c>
      <c r="G53" s="24">
        <v>4</v>
      </c>
    </row>
    <row r="54" spans="1:12">
      <c r="A54" s="28" t="s">
        <v>151</v>
      </c>
      <c r="B54" s="23">
        <v>4</v>
      </c>
      <c r="C54" s="23">
        <v>7</v>
      </c>
      <c r="D54" s="23">
        <v>9</v>
      </c>
      <c r="E54" s="25">
        <f>AVERAGE(I24,K24,Q24)</f>
        <v>6</v>
      </c>
      <c r="F54" s="23">
        <v>4</v>
      </c>
      <c r="G54" s="24">
        <v>3</v>
      </c>
    </row>
    <row r="55" spans="1:12">
      <c r="A55" s="28" t="s">
        <v>175</v>
      </c>
      <c r="B55" s="23"/>
      <c r="C55" s="23"/>
      <c r="D55" s="23"/>
      <c r="E55" s="25"/>
      <c r="F55" s="23"/>
      <c r="G55" s="24"/>
    </row>
    <row r="56" spans="1:12">
      <c r="A56" s="28" t="s">
        <v>159</v>
      </c>
      <c r="B56" s="23">
        <v>2</v>
      </c>
      <c r="C56" s="23">
        <v>3</v>
      </c>
      <c r="D56" s="23">
        <v>7</v>
      </c>
      <c r="E56" s="25">
        <f>AVERAGE(I26,K26,Q26)</f>
        <v>8.6666666666666661</v>
      </c>
      <c r="F56" s="23">
        <v>7</v>
      </c>
      <c r="G56" s="24">
        <v>3</v>
      </c>
    </row>
    <row r="58" spans="1:12">
      <c r="H58"/>
    </row>
    <row r="59" spans="1:12">
      <c r="H59"/>
      <c r="I59"/>
    </row>
    <row r="60" spans="1:12">
      <c r="H60"/>
      <c r="I60"/>
      <c r="J60" s="17" t="s">
        <v>176</v>
      </c>
      <c r="K60" s="17" t="s">
        <v>177</v>
      </c>
      <c r="L60"/>
    </row>
    <row r="61" spans="1:12">
      <c r="H61"/>
      <c r="I61"/>
      <c r="J61" s="17">
        <v>1</v>
      </c>
      <c r="K61" s="17">
        <v>4</v>
      </c>
      <c r="L61"/>
    </row>
    <row r="62" spans="1:12">
      <c r="H62"/>
      <c r="I62"/>
      <c r="J62" s="17">
        <v>2</v>
      </c>
      <c r="K62" s="17">
        <v>7</v>
      </c>
      <c r="L62"/>
    </row>
    <row r="63" spans="1:12">
      <c r="H63"/>
      <c r="I63"/>
      <c r="J63" s="17">
        <v>3</v>
      </c>
      <c r="K63" s="17">
        <v>5</v>
      </c>
      <c r="L63"/>
    </row>
    <row r="64" spans="1:12">
      <c r="H64"/>
      <c r="I64"/>
      <c r="J64" s="17">
        <v>4</v>
      </c>
      <c r="K64" s="17">
        <v>5</v>
      </c>
      <c r="L64"/>
    </row>
    <row r="65" spans="8:12">
      <c r="H65"/>
      <c r="I65"/>
      <c r="J65" s="17">
        <v>5</v>
      </c>
      <c r="K65" s="17">
        <v>2</v>
      </c>
      <c r="L65"/>
    </row>
    <row r="66" spans="8:12">
      <c r="H66"/>
      <c r="I66"/>
      <c r="J66" s="17" t="s">
        <v>178</v>
      </c>
      <c r="K66" s="17">
        <v>23</v>
      </c>
      <c r="L66"/>
    </row>
    <row r="67" spans="8:12">
      <c r="H67"/>
      <c r="I67"/>
      <c r="J67"/>
      <c r="K67"/>
      <c r="L67"/>
    </row>
    <row r="68" spans="8:12">
      <c r="H68"/>
      <c r="I68"/>
      <c r="J68"/>
      <c r="K68"/>
      <c r="L68"/>
    </row>
    <row r="69" spans="8:12">
      <c r="H69"/>
      <c r="I69"/>
      <c r="J69"/>
      <c r="K69"/>
      <c r="L69"/>
    </row>
    <row r="70" spans="8:12">
      <c r="H70"/>
      <c r="I70"/>
      <c r="J70"/>
      <c r="K70"/>
      <c r="L70"/>
    </row>
    <row r="71" spans="8:12">
      <c r="H71"/>
      <c r="I71"/>
      <c r="J71"/>
      <c r="K71"/>
      <c r="L71"/>
    </row>
    <row r="72" spans="8:12">
      <c r="H72"/>
      <c r="I72"/>
      <c r="J72"/>
      <c r="K72"/>
      <c r="L72"/>
    </row>
    <row r="73" spans="8:12">
      <c r="H73"/>
      <c r="I73"/>
      <c r="J73"/>
      <c r="K73"/>
      <c r="L73"/>
    </row>
    <row r="74" spans="8:12">
      <c r="H74"/>
      <c r="I74"/>
      <c r="J74"/>
      <c r="K74"/>
      <c r="L74"/>
    </row>
    <row r="75" spans="8:12">
      <c r="H75"/>
      <c r="I75"/>
      <c r="J75"/>
      <c r="K75"/>
      <c r="L75"/>
    </row>
    <row r="76" spans="8:12">
      <c r="I76"/>
      <c r="J76"/>
      <c r="K76"/>
      <c r="L76"/>
    </row>
    <row r="77" spans="8:12">
      <c r="J77"/>
      <c r="K77"/>
      <c r="L77"/>
    </row>
  </sheetData>
  <mergeCells count="1">
    <mergeCell ref="C30:D30"/>
  </mergeCells>
  <conditionalFormatting sqref="O1:T1 A1:M1 A2:T26">
    <cfRule type="containsBlanks" dxfId="94" priority="121">
      <formula>LEN(TRIM(A1))=0</formula>
    </cfRule>
    <cfRule type="notContainsBlanks" dxfId="93" priority="122">
      <formula>LEN(TRIM(A1))&gt;0</formula>
    </cfRule>
    <cfRule type="containsBlanks" dxfId="92" priority="123">
      <formula>LEN(TRIM(A1))=0</formula>
    </cfRule>
  </conditionalFormatting>
  <conditionalFormatting sqref="N1">
    <cfRule type="containsBlanks" dxfId="91" priority="109">
      <formula>LEN(TRIM(N1))=0</formula>
    </cfRule>
    <cfRule type="notContainsBlanks" dxfId="90" priority="110">
      <formula>LEN(TRIM(N1))&gt;0</formula>
    </cfRule>
    <cfRule type="containsBlanks" dxfId="89" priority="111">
      <formula>LEN(TRIM(N1))=0</formula>
    </cfRule>
  </conditionalFormatting>
  <conditionalFormatting sqref="G32:G56">
    <cfRule type="colorScale" priority="2">
      <colorScale>
        <cfvo type="min"/>
        <cfvo type="percentile" val="50"/>
        <cfvo type="max"/>
        <color rgb="FFF8696B"/>
        <color rgb="FFFFEB84"/>
        <color rgb="FF63BE7B"/>
      </colorScale>
    </cfRule>
  </conditionalFormatting>
  <conditionalFormatting sqref="B32:B56">
    <cfRule type="colorScale" priority="1">
      <colorScale>
        <cfvo type="min"/>
        <cfvo type="percentile" val="50"/>
        <cfvo type="max"/>
        <color rgb="FFF8696B"/>
        <color rgb="FFFFEB84"/>
        <color rgb="FF63BE7B"/>
      </colorScale>
    </cfRule>
  </conditionalFormatting>
  <pageMargins left="0.7" right="0.7" top="0.75" bottom="0.75" header="0.3" footer="0.3"/>
  <drawing r:id="rId2"/>
  <legacyDrawing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8BAA9-888D-4A0F-BE1E-F51A42A6B2CB}">
  <dimension ref="A1:X43"/>
  <sheetViews>
    <sheetView tabSelected="1" zoomScale="85" zoomScaleNormal="85" workbookViewId="0">
      <pane ySplit="1" topLeftCell="M19" activePane="bottomLeft" state="frozen"/>
      <selection pane="bottomLeft" activeCell="W32" sqref="W32:W33"/>
      <selection activeCell="EB1" sqref="EB1"/>
    </sheetView>
  </sheetViews>
  <sheetFormatPr defaultRowHeight="15"/>
  <cols>
    <col min="1" max="1" width="32.5703125" customWidth="1"/>
    <col min="2" max="2" width="22.28515625" customWidth="1"/>
    <col min="3" max="3" width="13.5703125" customWidth="1"/>
    <col min="5" max="8" width="22.85546875" customWidth="1"/>
    <col min="9" max="10" width="18.42578125" customWidth="1"/>
    <col min="11" max="12" width="14.7109375" customWidth="1"/>
    <col min="13" max="14" width="19.140625" customWidth="1"/>
    <col min="15" max="15" width="12.5703125" customWidth="1"/>
    <col min="16" max="16" width="13.85546875" customWidth="1"/>
    <col min="17" max="17" width="13.42578125" customWidth="1"/>
    <col min="18" max="18" width="14.7109375" customWidth="1"/>
    <col min="19" max="20" width="22.85546875" customWidth="1"/>
    <col min="21" max="21" width="33.28515625" customWidth="1"/>
    <col min="22" max="22" width="30.140625" customWidth="1"/>
    <col min="23" max="23" width="15.28515625" customWidth="1"/>
    <col min="24" max="24" width="43" customWidth="1"/>
    <col min="25" max="25" width="15.85546875" customWidth="1"/>
  </cols>
  <sheetData>
    <row r="1" spans="1:23" s="4" customFormat="1" ht="91.5" customHeight="1">
      <c r="A1" s="19" t="s">
        <v>179</v>
      </c>
      <c r="B1" s="3" t="s">
        <v>5</v>
      </c>
      <c r="C1" s="3" t="s">
        <v>180</v>
      </c>
      <c r="D1" s="3" t="s">
        <v>6</v>
      </c>
      <c r="E1" s="3" t="s">
        <v>181</v>
      </c>
      <c r="F1" s="3" t="s">
        <v>182</v>
      </c>
      <c r="G1" s="3" t="s">
        <v>183</v>
      </c>
      <c r="H1" s="8" t="s">
        <v>184</v>
      </c>
      <c r="I1" s="3" t="s">
        <v>18</v>
      </c>
      <c r="J1" s="21" t="s">
        <v>185</v>
      </c>
      <c r="K1" s="3" t="s">
        <v>19</v>
      </c>
      <c r="L1" s="21" t="s">
        <v>186</v>
      </c>
      <c r="M1" s="3" t="s">
        <v>20</v>
      </c>
      <c r="N1" s="21" t="s">
        <v>187</v>
      </c>
      <c r="O1" s="3" t="s">
        <v>188</v>
      </c>
      <c r="P1" s="3" t="s">
        <v>189</v>
      </c>
      <c r="Q1" s="3" t="s">
        <v>190</v>
      </c>
      <c r="R1" s="3" t="s">
        <v>191</v>
      </c>
      <c r="S1" s="3" t="s">
        <v>192</v>
      </c>
      <c r="T1" s="3" t="s">
        <v>193</v>
      </c>
      <c r="U1" s="3" t="s">
        <v>194</v>
      </c>
      <c r="V1" s="3" t="s">
        <v>195</v>
      </c>
      <c r="W1" s="3" t="s">
        <v>196</v>
      </c>
    </row>
    <row r="2" spans="1:23">
      <c r="A2" s="17">
        <v>5</v>
      </c>
      <c r="B2" t="s">
        <v>121</v>
      </c>
      <c r="C2">
        <v>1</v>
      </c>
      <c r="D2" t="s">
        <v>26</v>
      </c>
      <c r="E2" t="s">
        <v>197</v>
      </c>
      <c r="F2">
        <v>9</v>
      </c>
      <c r="G2">
        <v>0.2</v>
      </c>
      <c r="I2" s="6">
        <v>0.5</v>
      </c>
      <c r="J2" s="20">
        <f>I2*F2</f>
        <v>4.5</v>
      </c>
      <c r="K2" s="6">
        <v>0.5</v>
      </c>
      <c r="L2" s="20">
        <f>K2*F2</f>
        <v>4.5</v>
      </c>
      <c r="M2" s="6">
        <v>0.1</v>
      </c>
      <c r="N2" s="20">
        <f>M2*F2</f>
        <v>0.9</v>
      </c>
      <c r="O2" s="6">
        <f>SUM(I2+K2+M2)</f>
        <v>1.1000000000000001</v>
      </c>
      <c r="P2">
        <v>1</v>
      </c>
      <c r="Q2">
        <v>2</v>
      </c>
      <c r="R2">
        <v>3</v>
      </c>
      <c r="S2">
        <v>4</v>
      </c>
      <c r="T2" s="6">
        <v>4</v>
      </c>
      <c r="U2" t="s">
        <v>198</v>
      </c>
      <c r="V2" t="s">
        <v>199</v>
      </c>
      <c r="W2">
        <v>1</v>
      </c>
    </row>
    <row r="3" spans="1:23">
      <c r="A3" s="17">
        <v>5</v>
      </c>
      <c r="B3" t="s">
        <v>34</v>
      </c>
      <c r="C3">
        <v>2</v>
      </c>
      <c r="D3" t="s">
        <v>35</v>
      </c>
      <c r="E3" t="s">
        <v>200</v>
      </c>
      <c r="F3">
        <v>30</v>
      </c>
      <c r="G3">
        <v>0.4</v>
      </c>
      <c r="I3" s="6">
        <v>0.4</v>
      </c>
      <c r="J3" s="20">
        <f>I3*F3</f>
        <v>12</v>
      </c>
      <c r="K3" s="6">
        <v>0.6</v>
      </c>
      <c r="L3" s="20">
        <f>K3*F3</f>
        <v>18</v>
      </c>
      <c r="M3" s="6">
        <v>0</v>
      </c>
      <c r="N3" s="20">
        <f>M3*F3</f>
        <v>0</v>
      </c>
      <c r="O3" s="6">
        <f>SUM(I3+K3+M3)</f>
        <v>1</v>
      </c>
      <c r="P3">
        <v>1</v>
      </c>
      <c r="Q3">
        <v>2</v>
      </c>
      <c r="R3">
        <v>0</v>
      </c>
      <c r="S3">
        <v>3</v>
      </c>
      <c r="T3" s="6">
        <v>4</v>
      </c>
      <c r="U3" t="s">
        <v>201</v>
      </c>
      <c r="V3" t="s">
        <v>199</v>
      </c>
      <c r="W3">
        <v>1</v>
      </c>
    </row>
    <row r="4" spans="1:23" ht="16.5" customHeight="1">
      <c r="A4" s="17">
        <v>5</v>
      </c>
      <c r="B4" t="s">
        <v>34</v>
      </c>
      <c r="C4">
        <v>2</v>
      </c>
      <c r="D4" t="s">
        <v>35</v>
      </c>
      <c r="E4" t="s">
        <v>202</v>
      </c>
      <c r="F4">
        <v>20</v>
      </c>
      <c r="G4">
        <v>0.4</v>
      </c>
      <c r="I4" s="6">
        <v>0.3</v>
      </c>
      <c r="J4" s="20">
        <f>I4*F4</f>
        <v>6</v>
      </c>
      <c r="K4" s="6">
        <v>0.5</v>
      </c>
      <c r="L4" s="20">
        <f>K4*F4</f>
        <v>10</v>
      </c>
      <c r="M4" s="6">
        <v>0.2</v>
      </c>
      <c r="N4" s="20">
        <f>M4*F4</f>
        <v>4</v>
      </c>
      <c r="O4" s="6">
        <f>SUM(I4+K4+M4)</f>
        <v>1</v>
      </c>
      <c r="P4">
        <v>1</v>
      </c>
      <c r="Q4">
        <v>2</v>
      </c>
      <c r="R4">
        <v>3</v>
      </c>
      <c r="S4">
        <v>4</v>
      </c>
      <c r="T4" s="6">
        <v>4</v>
      </c>
      <c r="U4" t="s">
        <v>203</v>
      </c>
      <c r="V4" t="s">
        <v>199</v>
      </c>
      <c r="W4">
        <v>1</v>
      </c>
    </row>
    <row r="5" spans="1:23">
      <c r="A5" s="17">
        <v>5</v>
      </c>
      <c r="B5" t="s">
        <v>144</v>
      </c>
      <c r="C5">
        <v>1</v>
      </c>
      <c r="D5" t="s">
        <v>26</v>
      </c>
      <c r="E5" t="s">
        <v>197</v>
      </c>
      <c r="F5">
        <v>6</v>
      </c>
      <c r="G5">
        <v>0.2</v>
      </c>
      <c r="I5" s="6">
        <v>0.7</v>
      </c>
      <c r="J5" s="20">
        <f>I5*F5</f>
        <v>4.1999999999999993</v>
      </c>
      <c r="K5" s="6">
        <v>0.3</v>
      </c>
      <c r="L5" s="20">
        <f>K5*F5</f>
        <v>1.7999999999999998</v>
      </c>
      <c r="M5" s="6">
        <v>0</v>
      </c>
      <c r="N5" s="20">
        <f>M5*F5</f>
        <v>0</v>
      </c>
      <c r="O5" s="6">
        <f>SUM(I5+K5+M5)</f>
        <v>1</v>
      </c>
      <c r="P5">
        <v>1</v>
      </c>
      <c r="Q5">
        <v>2</v>
      </c>
      <c r="R5">
        <v>0</v>
      </c>
      <c r="S5">
        <v>2</v>
      </c>
      <c r="T5" s="6">
        <v>4</v>
      </c>
      <c r="U5" t="s">
        <v>204</v>
      </c>
      <c r="V5" t="s">
        <v>205</v>
      </c>
      <c r="W5">
        <v>1</v>
      </c>
    </row>
    <row r="6" spans="1:23">
      <c r="A6" s="17">
        <v>5</v>
      </c>
      <c r="B6" t="s">
        <v>49</v>
      </c>
      <c r="C6">
        <v>1</v>
      </c>
      <c r="D6" t="s">
        <v>26</v>
      </c>
      <c r="E6" t="s">
        <v>202</v>
      </c>
      <c r="F6">
        <v>10</v>
      </c>
      <c r="G6">
        <v>0.5</v>
      </c>
      <c r="I6" s="6">
        <v>0.3</v>
      </c>
      <c r="J6" s="20">
        <f>I6*F6</f>
        <v>3</v>
      </c>
      <c r="K6" s="6">
        <v>0.6</v>
      </c>
      <c r="L6" s="20">
        <f>K6*F6</f>
        <v>6</v>
      </c>
      <c r="M6" s="6">
        <v>0.1</v>
      </c>
      <c r="N6" s="20">
        <f>M6*F6</f>
        <v>1</v>
      </c>
      <c r="O6" s="6">
        <f>SUM(I6+K6+M6)</f>
        <v>0.99999999999999989</v>
      </c>
      <c r="P6">
        <v>1</v>
      </c>
      <c r="Q6">
        <v>2</v>
      </c>
      <c r="R6">
        <v>3</v>
      </c>
      <c r="S6">
        <v>0</v>
      </c>
      <c r="T6" s="6">
        <v>4</v>
      </c>
      <c r="U6" t="s">
        <v>206</v>
      </c>
      <c r="V6" t="s">
        <v>199</v>
      </c>
      <c r="W6">
        <v>1</v>
      </c>
    </row>
    <row r="7" spans="1:23" s="5" customFormat="1">
      <c r="A7" s="17">
        <v>5</v>
      </c>
      <c r="B7" t="s">
        <v>59</v>
      </c>
      <c r="C7">
        <v>1</v>
      </c>
      <c r="D7" t="s">
        <v>26</v>
      </c>
      <c r="E7" t="s">
        <v>202</v>
      </c>
      <c r="F7">
        <v>60</v>
      </c>
      <c r="G7">
        <v>0.7</v>
      </c>
      <c r="H7"/>
      <c r="I7" s="6">
        <v>0.45</v>
      </c>
      <c r="J7" s="20">
        <f>I7*F7</f>
        <v>27</v>
      </c>
      <c r="K7" s="6">
        <v>0.45</v>
      </c>
      <c r="L7" s="20">
        <f>K7*F7</f>
        <v>27</v>
      </c>
      <c r="M7" s="6">
        <v>0.1</v>
      </c>
      <c r="N7" s="20">
        <f>M7*F7</f>
        <v>6</v>
      </c>
      <c r="O7" s="6">
        <f>SUM(I7+K7+M7)</f>
        <v>1</v>
      </c>
      <c r="P7">
        <v>2</v>
      </c>
      <c r="Q7">
        <v>1</v>
      </c>
      <c r="R7">
        <v>3</v>
      </c>
      <c r="S7">
        <v>4</v>
      </c>
      <c r="T7" s="6">
        <v>4</v>
      </c>
      <c r="U7" t="s">
        <v>207</v>
      </c>
      <c r="V7" t="s">
        <v>205</v>
      </c>
      <c r="W7">
        <v>1</v>
      </c>
    </row>
    <row r="8" spans="1:23">
      <c r="A8" s="17">
        <v>4</v>
      </c>
      <c r="B8" t="s">
        <v>25</v>
      </c>
      <c r="C8">
        <v>2</v>
      </c>
      <c r="D8" t="s">
        <v>26</v>
      </c>
      <c r="E8" t="s">
        <v>197</v>
      </c>
      <c r="F8">
        <v>15</v>
      </c>
      <c r="G8">
        <v>0.25</v>
      </c>
      <c r="I8" s="6">
        <v>0.2</v>
      </c>
      <c r="J8" s="20">
        <f>I8*F8</f>
        <v>3</v>
      </c>
      <c r="K8" s="6">
        <v>0.4</v>
      </c>
      <c r="L8" s="20">
        <f>K8*F8</f>
        <v>6</v>
      </c>
      <c r="M8" s="6">
        <v>0.4</v>
      </c>
      <c r="N8" s="20">
        <f>M8*F8</f>
        <v>6</v>
      </c>
      <c r="O8" s="6">
        <f>SUM(I8+K8+M8)</f>
        <v>1</v>
      </c>
      <c r="P8">
        <v>2</v>
      </c>
      <c r="Q8">
        <v>3</v>
      </c>
      <c r="R8">
        <v>1</v>
      </c>
      <c r="S8">
        <v>1</v>
      </c>
      <c r="T8" s="6">
        <v>1</v>
      </c>
      <c r="U8" t="s">
        <v>208</v>
      </c>
      <c r="V8" t="s">
        <v>209</v>
      </c>
      <c r="W8">
        <v>1</v>
      </c>
    </row>
    <row r="9" spans="1:23" s="5" customFormat="1">
      <c r="A9" s="17">
        <v>4</v>
      </c>
      <c r="B9" t="s">
        <v>113</v>
      </c>
      <c r="C9">
        <v>3</v>
      </c>
      <c r="D9" t="s">
        <v>26</v>
      </c>
      <c r="E9" t="s">
        <v>202</v>
      </c>
      <c r="F9">
        <v>10</v>
      </c>
      <c r="G9">
        <v>0.4</v>
      </c>
      <c r="H9"/>
      <c r="I9" s="6">
        <v>0.3</v>
      </c>
      <c r="J9" s="20">
        <f>I9*F9</f>
        <v>3</v>
      </c>
      <c r="K9" s="6">
        <v>0.7</v>
      </c>
      <c r="L9" s="20">
        <f>K9*F9</f>
        <v>7</v>
      </c>
      <c r="M9" s="6">
        <v>0</v>
      </c>
      <c r="N9" s="20">
        <f>M9*F9</f>
        <v>0</v>
      </c>
      <c r="O9" s="6">
        <f>SUM(I9+K9+M9)</f>
        <v>1</v>
      </c>
      <c r="P9">
        <v>1</v>
      </c>
      <c r="Q9">
        <v>2</v>
      </c>
      <c r="R9">
        <v>0</v>
      </c>
      <c r="S9">
        <v>4</v>
      </c>
      <c r="T9" s="6">
        <v>4</v>
      </c>
      <c r="U9" t="s">
        <v>210</v>
      </c>
      <c r="V9" t="s">
        <v>211</v>
      </c>
      <c r="W9">
        <v>1</v>
      </c>
    </row>
    <row r="10" spans="1:23">
      <c r="A10" s="17">
        <v>4</v>
      </c>
      <c r="B10" t="s">
        <v>139</v>
      </c>
      <c r="C10">
        <v>1</v>
      </c>
      <c r="D10" t="s">
        <v>26</v>
      </c>
      <c r="E10" t="s">
        <v>200</v>
      </c>
      <c r="F10">
        <v>20</v>
      </c>
      <c r="G10">
        <v>0.6</v>
      </c>
      <c r="I10" s="6">
        <v>0.4</v>
      </c>
      <c r="J10" s="20">
        <f>I10*F10</f>
        <v>8</v>
      </c>
      <c r="K10" s="6">
        <v>0.6</v>
      </c>
      <c r="L10" s="20">
        <f>K10*F10</f>
        <v>12</v>
      </c>
      <c r="M10" s="6">
        <v>0</v>
      </c>
      <c r="N10" s="20">
        <f>M10*F10</f>
        <v>0</v>
      </c>
      <c r="O10" s="6">
        <f>SUM(I10+K10+M10)</f>
        <v>1</v>
      </c>
      <c r="P10">
        <v>1</v>
      </c>
      <c r="Q10">
        <v>2</v>
      </c>
      <c r="R10">
        <v>0</v>
      </c>
      <c r="S10">
        <v>3</v>
      </c>
      <c r="T10" s="6">
        <v>4</v>
      </c>
      <c r="U10" t="s">
        <v>212</v>
      </c>
      <c r="V10" t="s">
        <v>209</v>
      </c>
      <c r="W10">
        <v>1</v>
      </c>
    </row>
    <row r="11" spans="1:23">
      <c r="A11" s="17">
        <v>4</v>
      </c>
      <c r="B11" t="s">
        <v>151</v>
      </c>
      <c r="C11">
        <v>2</v>
      </c>
      <c r="D11" t="s">
        <v>35</v>
      </c>
      <c r="E11" t="s">
        <v>202</v>
      </c>
      <c r="F11">
        <v>8</v>
      </c>
      <c r="G11">
        <v>0.5</v>
      </c>
      <c r="I11" s="6">
        <v>0.4</v>
      </c>
      <c r="J11" s="20">
        <f>I11*F11</f>
        <v>3.2</v>
      </c>
      <c r="K11" s="6">
        <v>0.5</v>
      </c>
      <c r="L11" s="20">
        <f>K11*F11</f>
        <v>4</v>
      </c>
      <c r="M11" s="6">
        <v>0.1</v>
      </c>
      <c r="N11" s="20">
        <f>M11*F11</f>
        <v>0.8</v>
      </c>
      <c r="O11" s="6">
        <f>SUM(I11+K11+M11)</f>
        <v>1</v>
      </c>
      <c r="P11">
        <v>1</v>
      </c>
      <c r="Q11">
        <v>2</v>
      </c>
      <c r="R11">
        <v>3</v>
      </c>
      <c r="S11">
        <v>2</v>
      </c>
      <c r="T11" s="6">
        <v>4</v>
      </c>
      <c r="U11" t="s">
        <v>213</v>
      </c>
      <c r="V11" t="s">
        <v>211</v>
      </c>
      <c r="W11">
        <v>1</v>
      </c>
    </row>
    <row r="12" spans="1:23" s="5" customFormat="1">
      <c r="A12" s="18">
        <v>3</v>
      </c>
      <c r="B12" t="s">
        <v>83</v>
      </c>
      <c r="C12">
        <v>1</v>
      </c>
      <c r="D12" t="s">
        <v>35</v>
      </c>
      <c r="E12" t="s">
        <v>202</v>
      </c>
      <c r="F12">
        <v>2</v>
      </c>
      <c r="G12">
        <v>0.1</v>
      </c>
      <c r="H12"/>
      <c r="I12" s="6">
        <v>0</v>
      </c>
      <c r="J12" s="20">
        <f>I12*F12</f>
        <v>0</v>
      </c>
      <c r="K12" s="6">
        <v>0.8</v>
      </c>
      <c r="L12" s="20">
        <f>K12*F12</f>
        <v>1.6</v>
      </c>
      <c r="M12" s="6">
        <v>0.2</v>
      </c>
      <c r="N12" s="20">
        <f>M12*F12</f>
        <v>0.4</v>
      </c>
      <c r="O12" s="6">
        <f>SUM(I12+K12+M12)</f>
        <v>1</v>
      </c>
      <c r="P12">
        <v>0</v>
      </c>
      <c r="Q12">
        <v>1</v>
      </c>
      <c r="R12">
        <v>2</v>
      </c>
      <c r="S12">
        <v>1</v>
      </c>
      <c r="T12" s="6">
        <v>3</v>
      </c>
      <c r="U12" t="s">
        <v>214</v>
      </c>
      <c r="V12" t="s">
        <v>215</v>
      </c>
      <c r="W12">
        <v>0</v>
      </c>
    </row>
    <row r="13" spans="1:23">
      <c r="A13" s="18">
        <v>3</v>
      </c>
      <c r="B13" t="s">
        <v>86</v>
      </c>
      <c r="C13">
        <v>1</v>
      </c>
      <c r="D13" t="s">
        <v>26</v>
      </c>
      <c r="E13" t="s">
        <v>202</v>
      </c>
      <c r="F13">
        <v>5</v>
      </c>
      <c r="G13">
        <v>0.2</v>
      </c>
      <c r="I13" s="6">
        <v>0.35</v>
      </c>
      <c r="J13" s="20">
        <f>I13*F13</f>
        <v>1.75</v>
      </c>
      <c r="K13" s="6">
        <v>0.4</v>
      </c>
      <c r="L13" s="20">
        <f>K13*F13</f>
        <v>2</v>
      </c>
      <c r="M13" s="6">
        <v>0.25</v>
      </c>
      <c r="N13" s="20">
        <f>M13*F13</f>
        <v>1.25</v>
      </c>
      <c r="O13" s="6">
        <f>SUM(I13+K13+M13)</f>
        <v>1</v>
      </c>
      <c r="P13">
        <v>1</v>
      </c>
      <c r="Q13">
        <v>2</v>
      </c>
      <c r="R13">
        <v>3</v>
      </c>
      <c r="S13">
        <v>3</v>
      </c>
      <c r="T13" s="6">
        <v>4</v>
      </c>
      <c r="U13" t="s">
        <v>216</v>
      </c>
      <c r="V13" t="s">
        <v>215</v>
      </c>
      <c r="W13">
        <v>0</v>
      </c>
    </row>
    <row r="14" spans="1:23">
      <c r="A14" s="18">
        <v>3</v>
      </c>
      <c r="B14" t="s">
        <v>92</v>
      </c>
      <c r="C14">
        <v>1</v>
      </c>
      <c r="D14" t="s">
        <v>35</v>
      </c>
      <c r="E14" t="s">
        <v>200</v>
      </c>
      <c r="F14">
        <v>4</v>
      </c>
      <c r="G14">
        <v>0.2</v>
      </c>
      <c r="I14" s="6">
        <v>0.3</v>
      </c>
      <c r="J14" s="20">
        <f>I14*F14</f>
        <v>1.2</v>
      </c>
      <c r="K14" s="6">
        <v>0.7</v>
      </c>
      <c r="L14" s="20">
        <f>K14*F14</f>
        <v>2.8</v>
      </c>
      <c r="M14" s="6">
        <v>0</v>
      </c>
      <c r="N14" s="20">
        <f>M14*F14</f>
        <v>0</v>
      </c>
      <c r="O14" s="6">
        <f>SUM(I14+K14+M14)</f>
        <v>1</v>
      </c>
      <c r="P14">
        <v>1</v>
      </c>
      <c r="Q14">
        <v>2</v>
      </c>
      <c r="R14">
        <v>0</v>
      </c>
      <c r="S14">
        <v>1</v>
      </c>
      <c r="T14" s="6">
        <v>4</v>
      </c>
      <c r="U14" t="s">
        <v>217</v>
      </c>
      <c r="V14" t="s">
        <v>215</v>
      </c>
      <c r="W14">
        <v>0</v>
      </c>
    </row>
    <row r="15" spans="1:23">
      <c r="A15" s="18">
        <v>3</v>
      </c>
      <c r="B15" t="s">
        <v>102</v>
      </c>
      <c r="C15">
        <v>1</v>
      </c>
      <c r="D15" t="s">
        <v>26</v>
      </c>
      <c r="E15" t="s">
        <v>197</v>
      </c>
      <c r="F15">
        <v>13</v>
      </c>
      <c r="G15">
        <v>0.4</v>
      </c>
      <c r="I15" s="6">
        <v>0.35</v>
      </c>
      <c r="J15" s="20">
        <f>I15*F15</f>
        <v>4.55</v>
      </c>
      <c r="K15" s="6">
        <v>0.25</v>
      </c>
      <c r="L15" s="20">
        <f>K15*F15</f>
        <v>3.25</v>
      </c>
      <c r="M15" s="6">
        <v>0.4</v>
      </c>
      <c r="N15" s="20">
        <f>M15*F15</f>
        <v>5.2</v>
      </c>
      <c r="O15" s="6">
        <f>SUM(I15+K15+M15)</f>
        <v>1</v>
      </c>
      <c r="P15">
        <v>3</v>
      </c>
      <c r="Q15">
        <v>2</v>
      </c>
      <c r="R15">
        <v>1</v>
      </c>
      <c r="S15">
        <v>1</v>
      </c>
      <c r="T15" s="6">
        <v>2</v>
      </c>
      <c r="U15" t="s">
        <v>218</v>
      </c>
      <c r="V15" t="s">
        <v>215</v>
      </c>
      <c r="W15">
        <v>0</v>
      </c>
    </row>
    <row r="16" spans="1:23">
      <c r="A16" s="18">
        <v>3</v>
      </c>
      <c r="B16" t="s">
        <v>113</v>
      </c>
      <c r="C16">
        <v>3</v>
      </c>
      <c r="D16" t="s">
        <v>26</v>
      </c>
      <c r="E16" t="s">
        <v>202</v>
      </c>
      <c r="F16">
        <v>3</v>
      </c>
      <c r="G16">
        <v>0.35</v>
      </c>
      <c r="I16" s="6">
        <v>0</v>
      </c>
      <c r="J16" s="20">
        <f>I16*F16</f>
        <v>0</v>
      </c>
      <c r="K16" s="6">
        <v>0</v>
      </c>
      <c r="L16" s="20">
        <f>K16*F16</f>
        <v>0</v>
      </c>
      <c r="M16" s="6">
        <v>0</v>
      </c>
      <c r="N16" s="20">
        <f>M16*F16</f>
        <v>0</v>
      </c>
      <c r="O16" s="6">
        <f>SUM(I16+K16+M16)</f>
        <v>0</v>
      </c>
      <c r="P16">
        <v>1</v>
      </c>
      <c r="Q16">
        <v>2</v>
      </c>
      <c r="R16">
        <v>0</v>
      </c>
      <c r="S16">
        <v>2</v>
      </c>
      <c r="T16" s="6">
        <v>3</v>
      </c>
      <c r="U16" t="s">
        <v>219</v>
      </c>
      <c r="V16" t="s">
        <v>215</v>
      </c>
      <c r="W16">
        <v>0</v>
      </c>
    </row>
    <row r="17" spans="1:23">
      <c r="A17" s="18">
        <v>3</v>
      </c>
      <c r="B17" t="s">
        <v>158</v>
      </c>
      <c r="C17">
        <v>2</v>
      </c>
      <c r="D17" t="s">
        <v>35</v>
      </c>
      <c r="E17" t="s">
        <v>202</v>
      </c>
      <c r="F17">
        <v>4</v>
      </c>
      <c r="G17">
        <v>0.6</v>
      </c>
      <c r="I17" s="6">
        <v>0.5</v>
      </c>
      <c r="J17" s="20">
        <f>I17*F17</f>
        <v>2</v>
      </c>
      <c r="K17" s="6">
        <v>0</v>
      </c>
      <c r="L17" s="20">
        <f>K17*F17</f>
        <v>0</v>
      </c>
      <c r="M17" s="6">
        <v>0.5</v>
      </c>
      <c r="N17" s="20">
        <f>M17*F17</f>
        <v>2</v>
      </c>
      <c r="O17" s="6">
        <f>SUM(I17+K17+M17)</f>
        <v>1</v>
      </c>
      <c r="P17">
        <v>1</v>
      </c>
      <c r="Q17">
        <v>2</v>
      </c>
      <c r="R17">
        <v>3</v>
      </c>
      <c r="S17">
        <v>2</v>
      </c>
      <c r="T17" s="6">
        <v>0</v>
      </c>
      <c r="U17" t="s">
        <v>220</v>
      </c>
      <c r="V17" t="s">
        <v>215</v>
      </c>
      <c r="W17">
        <v>0</v>
      </c>
    </row>
    <row r="18" spans="1:23">
      <c r="A18" s="18">
        <v>3</v>
      </c>
      <c r="B18" t="s">
        <v>43</v>
      </c>
      <c r="C18">
        <v>1</v>
      </c>
      <c r="D18" t="s">
        <v>35</v>
      </c>
      <c r="E18" t="s">
        <v>197</v>
      </c>
      <c r="F18">
        <v>20</v>
      </c>
      <c r="G18">
        <v>0.65</v>
      </c>
      <c r="I18" s="6">
        <v>0.3</v>
      </c>
      <c r="J18" s="20">
        <f>I18*F18</f>
        <v>6</v>
      </c>
      <c r="K18" s="6">
        <v>0.7</v>
      </c>
      <c r="L18" s="20">
        <f>K18*F18</f>
        <v>14</v>
      </c>
      <c r="M18" s="6">
        <v>0</v>
      </c>
      <c r="N18" s="20">
        <f>M18*F18</f>
        <v>0</v>
      </c>
      <c r="O18" s="6">
        <f>SUM(I18+K18+M18)</f>
        <v>1</v>
      </c>
      <c r="P18">
        <v>1</v>
      </c>
      <c r="Q18">
        <v>2</v>
      </c>
      <c r="R18">
        <v>0</v>
      </c>
      <c r="S18">
        <v>4</v>
      </c>
      <c r="T18" s="6">
        <v>2</v>
      </c>
      <c r="U18" t="s">
        <v>221</v>
      </c>
      <c r="V18" t="s">
        <v>215</v>
      </c>
      <c r="W18">
        <v>0</v>
      </c>
    </row>
    <row r="19" spans="1:23">
      <c r="A19" s="18">
        <v>3</v>
      </c>
      <c r="B19" t="s">
        <v>51</v>
      </c>
      <c r="C19">
        <v>1</v>
      </c>
      <c r="D19" t="s">
        <v>26</v>
      </c>
      <c r="E19" t="s">
        <v>197</v>
      </c>
      <c r="F19">
        <v>5</v>
      </c>
      <c r="G19">
        <v>0.2</v>
      </c>
      <c r="I19" s="6">
        <v>0.2</v>
      </c>
      <c r="J19" s="20">
        <f>I19*F19</f>
        <v>1</v>
      </c>
      <c r="K19" s="6">
        <v>0.08</v>
      </c>
      <c r="L19" s="20">
        <f>K19*F19</f>
        <v>0.4</v>
      </c>
      <c r="M19" s="6">
        <v>0</v>
      </c>
      <c r="N19" s="20">
        <f>M19*F19</f>
        <v>0</v>
      </c>
      <c r="O19" s="6">
        <f>SUM(I19+K19+M19)</f>
        <v>0.28000000000000003</v>
      </c>
      <c r="P19">
        <v>1</v>
      </c>
      <c r="Q19">
        <v>2</v>
      </c>
      <c r="R19">
        <v>0</v>
      </c>
      <c r="S19">
        <v>4</v>
      </c>
      <c r="T19" s="6">
        <v>4</v>
      </c>
      <c r="U19" t="s">
        <v>222</v>
      </c>
      <c r="V19" t="s">
        <v>215</v>
      </c>
      <c r="W19">
        <v>0</v>
      </c>
    </row>
    <row r="20" spans="1:23" s="6" customFormat="1">
      <c r="A20" s="18">
        <v>3</v>
      </c>
      <c r="B20" t="s">
        <v>67</v>
      </c>
      <c r="C20">
        <v>1</v>
      </c>
      <c r="D20" t="s">
        <v>35</v>
      </c>
      <c r="E20" t="s">
        <v>202</v>
      </c>
      <c r="F20">
        <v>15</v>
      </c>
      <c r="G20">
        <v>0.4</v>
      </c>
      <c r="H20"/>
      <c r="I20" s="6">
        <v>0</v>
      </c>
      <c r="J20" s="20">
        <f>I20*F20</f>
        <v>0</v>
      </c>
      <c r="K20" s="6">
        <v>0</v>
      </c>
      <c r="L20" s="20">
        <f>K20*F20</f>
        <v>0</v>
      </c>
      <c r="M20" s="6">
        <v>1</v>
      </c>
      <c r="N20" s="20">
        <f>M20*F20</f>
        <v>15</v>
      </c>
      <c r="O20" s="6">
        <f>SUM(I20+K20+M20)</f>
        <v>1</v>
      </c>
      <c r="P20">
        <v>0</v>
      </c>
      <c r="Q20">
        <v>0</v>
      </c>
      <c r="R20">
        <v>1</v>
      </c>
      <c r="S20">
        <v>0</v>
      </c>
      <c r="T20" s="6">
        <v>0</v>
      </c>
      <c r="U20" t="s">
        <v>223</v>
      </c>
      <c r="V20" t="s">
        <v>215</v>
      </c>
      <c r="W20">
        <v>0</v>
      </c>
    </row>
    <row r="21" spans="1:23">
      <c r="A21" s="18">
        <v>3</v>
      </c>
      <c r="B21" t="s">
        <v>78</v>
      </c>
      <c r="C21">
        <v>2</v>
      </c>
      <c r="D21" t="s">
        <v>35</v>
      </c>
      <c r="E21" t="s">
        <v>197</v>
      </c>
      <c r="F21">
        <v>10</v>
      </c>
      <c r="G21">
        <v>0.5</v>
      </c>
      <c r="I21" s="6">
        <v>0.5</v>
      </c>
      <c r="J21" s="20">
        <f>I21*F21</f>
        <v>5</v>
      </c>
      <c r="K21" s="6">
        <v>0.2</v>
      </c>
      <c r="L21" s="20">
        <f>K21*F21</f>
        <v>2</v>
      </c>
      <c r="M21" s="6">
        <v>0.3</v>
      </c>
      <c r="N21" s="20">
        <f>M21*F21</f>
        <v>3</v>
      </c>
      <c r="O21" s="6">
        <f>SUM(I21+K21+M21)</f>
        <v>1</v>
      </c>
      <c r="P21">
        <v>1</v>
      </c>
      <c r="Q21">
        <v>2</v>
      </c>
      <c r="R21">
        <v>3</v>
      </c>
      <c r="S21">
        <v>4</v>
      </c>
      <c r="T21" s="6">
        <v>3</v>
      </c>
      <c r="U21" t="s">
        <v>224</v>
      </c>
      <c r="V21" t="s">
        <v>215</v>
      </c>
      <c r="W21">
        <v>0</v>
      </c>
    </row>
    <row r="22" spans="1:23">
      <c r="A22" s="18">
        <v>3</v>
      </c>
      <c r="B22" t="s">
        <v>78</v>
      </c>
      <c r="C22">
        <v>2</v>
      </c>
      <c r="D22" t="s">
        <v>35</v>
      </c>
      <c r="E22" t="s">
        <v>202</v>
      </c>
      <c r="F22">
        <v>8</v>
      </c>
      <c r="G22">
        <v>0.6</v>
      </c>
      <c r="I22" s="6">
        <v>0.25</v>
      </c>
      <c r="J22" s="20">
        <f>I22*F22</f>
        <v>2</v>
      </c>
      <c r="K22" s="6">
        <v>0.75</v>
      </c>
      <c r="L22" s="20">
        <f>K22*F22</f>
        <v>6</v>
      </c>
      <c r="M22" s="6">
        <v>0</v>
      </c>
      <c r="N22" s="20">
        <f>M22*F22</f>
        <v>0</v>
      </c>
      <c r="O22" s="6">
        <f>SUM(I22+K22+M22)</f>
        <v>1</v>
      </c>
      <c r="P22">
        <v>1</v>
      </c>
      <c r="Q22">
        <v>2</v>
      </c>
      <c r="R22">
        <v>0</v>
      </c>
      <c r="S22">
        <v>3</v>
      </c>
      <c r="T22" s="6">
        <v>2</v>
      </c>
      <c r="U22" t="s">
        <v>225</v>
      </c>
      <c r="V22" t="s">
        <v>215</v>
      </c>
      <c r="W22">
        <v>0</v>
      </c>
    </row>
    <row r="23" spans="1:23">
      <c r="A23" s="18">
        <v>2</v>
      </c>
      <c r="B23" t="s">
        <v>97</v>
      </c>
      <c r="C23">
        <v>1</v>
      </c>
      <c r="D23" t="s">
        <v>35</v>
      </c>
      <c r="E23" t="s">
        <v>202</v>
      </c>
      <c r="F23">
        <v>5</v>
      </c>
      <c r="G23">
        <v>0</v>
      </c>
      <c r="I23" s="6">
        <v>0.45</v>
      </c>
      <c r="J23" s="20">
        <f>I23*F23</f>
        <v>2.25</v>
      </c>
      <c r="K23" s="6">
        <v>0.25</v>
      </c>
      <c r="L23" s="20">
        <f>K23*F23</f>
        <v>1.25</v>
      </c>
      <c r="M23" s="6">
        <v>0.3</v>
      </c>
      <c r="N23" s="20">
        <f>M23*F23</f>
        <v>1.5</v>
      </c>
      <c r="O23" s="6">
        <f>SUM(I23+K23+M23)</f>
        <v>1</v>
      </c>
      <c r="P23">
        <v>2</v>
      </c>
      <c r="Q23">
        <v>3</v>
      </c>
      <c r="R23">
        <v>1</v>
      </c>
      <c r="S23">
        <v>4</v>
      </c>
      <c r="T23" s="6">
        <v>3</v>
      </c>
      <c r="U23" t="s">
        <v>226</v>
      </c>
      <c r="V23" t="s">
        <v>215</v>
      </c>
      <c r="W23">
        <v>0</v>
      </c>
    </row>
    <row r="24" spans="1:23">
      <c r="A24" s="18">
        <v>2</v>
      </c>
      <c r="B24" t="s">
        <v>159</v>
      </c>
      <c r="C24">
        <v>1</v>
      </c>
      <c r="D24" t="s">
        <v>35</v>
      </c>
      <c r="E24" t="s">
        <v>200</v>
      </c>
      <c r="F24">
        <v>15</v>
      </c>
      <c r="G24">
        <v>0.2</v>
      </c>
      <c r="I24">
        <v>0.3</v>
      </c>
      <c r="J24" s="17">
        <f>I24*F24</f>
        <v>4.5</v>
      </c>
      <c r="K24">
        <v>0.6</v>
      </c>
      <c r="L24" s="17">
        <f>K24*F24</f>
        <v>9</v>
      </c>
      <c r="M24">
        <v>0.1</v>
      </c>
      <c r="N24" s="17">
        <f>M24*F24</f>
        <v>1.5</v>
      </c>
      <c r="O24">
        <f>SUM(I24+K24+M24)</f>
        <v>0.99999999999999989</v>
      </c>
      <c r="P24">
        <v>1</v>
      </c>
      <c r="Q24">
        <v>2</v>
      </c>
      <c r="R24">
        <v>3</v>
      </c>
      <c r="S24">
        <v>1</v>
      </c>
      <c r="T24" s="6">
        <v>4</v>
      </c>
      <c r="U24" t="s">
        <v>227</v>
      </c>
      <c r="V24" t="s">
        <v>215</v>
      </c>
      <c r="W24">
        <v>0</v>
      </c>
    </row>
    <row r="25" spans="1:23" s="5" customFormat="1">
      <c r="A25" s="17">
        <v>1</v>
      </c>
      <c r="B25" t="s">
        <v>25</v>
      </c>
      <c r="C25">
        <v>2</v>
      </c>
      <c r="D25" t="s">
        <v>26</v>
      </c>
      <c r="E25" t="s">
        <v>202</v>
      </c>
      <c r="F25">
        <v>9</v>
      </c>
      <c r="G25">
        <v>0.4</v>
      </c>
      <c r="H25"/>
      <c r="I25" s="6">
        <v>0</v>
      </c>
      <c r="J25" s="20">
        <f>I25*F25</f>
        <v>0</v>
      </c>
      <c r="K25" s="6">
        <v>0.5</v>
      </c>
      <c r="L25" s="20">
        <f>K25*F25</f>
        <v>4.5</v>
      </c>
      <c r="M25" s="6">
        <v>0.5</v>
      </c>
      <c r="N25" s="20">
        <f>M25*F25</f>
        <v>4.5</v>
      </c>
      <c r="O25" s="6">
        <f>SUM(I25+K25+M25)</f>
        <v>1</v>
      </c>
      <c r="P25">
        <v>0</v>
      </c>
      <c r="Q25">
        <v>2</v>
      </c>
      <c r="R25">
        <v>1</v>
      </c>
      <c r="S25">
        <v>1</v>
      </c>
      <c r="T25" s="6">
        <v>2</v>
      </c>
      <c r="U25" t="s">
        <v>228</v>
      </c>
      <c r="V25" t="s">
        <v>199</v>
      </c>
      <c r="W25">
        <v>0</v>
      </c>
    </row>
    <row r="26" spans="1:23">
      <c r="A26" s="18">
        <v>1</v>
      </c>
      <c r="B26" t="s">
        <v>92</v>
      </c>
      <c r="C26">
        <v>1</v>
      </c>
      <c r="D26" t="s">
        <v>35</v>
      </c>
      <c r="E26" t="s">
        <v>197</v>
      </c>
      <c r="F26">
        <v>5</v>
      </c>
      <c r="G26">
        <v>0.4</v>
      </c>
      <c r="I26" s="6">
        <v>0.04</v>
      </c>
      <c r="J26" s="20">
        <f>I26*F26</f>
        <v>0.2</v>
      </c>
      <c r="K26" s="6">
        <v>0.06</v>
      </c>
      <c r="L26" s="20">
        <f>K26*F26</f>
        <v>0.3</v>
      </c>
      <c r="M26" s="6">
        <v>0.9</v>
      </c>
      <c r="N26" s="20">
        <f>M26*F26</f>
        <v>4.5</v>
      </c>
      <c r="O26" s="6">
        <f>SUM(I26+K26+M26)</f>
        <v>1</v>
      </c>
      <c r="P26">
        <v>0</v>
      </c>
      <c r="Q26">
        <v>2</v>
      </c>
      <c r="R26">
        <v>1</v>
      </c>
      <c r="S26">
        <v>0</v>
      </c>
      <c r="T26" s="6">
        <v>1</v>
      </c>
      <c r="U26" t="s">
        <v>229</v>
      </c>
      <c r="V26" t="s">
        <v>215</v>
      </c>
      <c r="W26">
        <v>0</v>
      </c>
    </row>
    <row r="27" spans="1:23">
      <c r="A27" s="17">
        <v>1</v>
      </c>
      <c r="B27" t="s">
        <v>108</v>
      </c>
      <c r="C27">
        <v>1</v>
      </c>
      <c r="D27" t="s">
        <v>35</v>
      </c>
      <c r="E27" t="s">
        <v>197</v>
      </c>
      <c r="F27">
        <v>2</v>
      </c>
      <c r="G27">
        <v>0</v>
      </c>
      <c r="I27" s="6">
        <v>0</v>
      </c>
      <c r="J27" s="20">
        <f>I27*F27</f>
        <v>0</v>
      </c>
      <c r="K27" s="6">
        <v>0</v>
      </c>
      <c r="L27" s="20">
        <f>K27*F27</f>
        <v>0</v>
      </c>
      <c r="M27" s="6">
        <v>0</v>
      </c>
      <c r="N27" s="20">
        <f>M27*F27</f>
        <v>0</v>
      </c>
      <c r="O27" s="6">
        <f>SUM(I27+K27+M27)</f>
        <v>0</v>
      </c>
      <c r="P27">
        <v>0</v>
      </c>
      <c r="Q27">
        <v>0</v>
      </c>
      <c r="R27">
        <v>0</v>
      </c>
      <c r="S27">
        <v>0</v>
      </c>
      <c r="T27">
        <v>0</v>
      </c>
      <c r="U27" t="s">
        <v>230</v>
      </c>
      <c r="V27" t="s">
        <v>209</v>
      </c>
      <c r="W27">
        <v>0</v>
      </c>
    </row>
    <row r="28" spans="1:23">
      <c r="A28" s="17">
        <v>1</v>
      </c>
      <c r="B28" t="s">
        <v>113</v>
      </c>
      <c r="C28">
        <v>3</v>
      </c>
      <c r="D28" t="s">
        <v>26</v>
      </c>
      <c r="E28" t="s">
        <v>231</v>
      </c>
      <c r="F28">
        <v>4</v>
      </c>
      <c r="G28">
        <v>0.45</v>
      </c>
      <c r="I28" s="6">
        <v>0</v>
      </c>
      <c r="J28" s="20">
        <f>I28*F28</f>
        <v>0</v>
      </c>
      <c r="K28" s="6">
        <v>1</v>
      </c>
      <c r="L28" s="20">
        <f>K28*F28</f>
        <v>4</v>
      </c>
      <c r="M28" s="6">
        <v>0</v>
      </c>
      <c r="N28" s="20">
        <f>M28*F28</f>
        <v>0</v>
      </c>
      <c r="O28" s="6">
        <f>SUM(I28+K28+M28)</f>
        <v>1</v>
      </c>
      <c r="P28">
        <v>0</v>
      </c>
      <c r="Q28">
        <v>1</v>
      </c>
      <c r="R28">
        <v>0</v>
      </c>
      <c r="S28">
        <v>2</v>
      </c>
      <c r="T28" s="6">
        <v>2</v>
      </c>
      <c r="U28" t="s">
        <v>232</v>
      </c>
      <c r="V28" t="s">
        <v>199</v>
      </c>
      <c r="W28">
        <v>0</v>
      </c>
    </row>
    <row r="29" spans="1:23">
      <c r="A29" s="17">
        <v>1</v>
      </c>
      <c r="B29" t="s">
        <v>128</v>
      </c>
      <c r="C29">
        <v>1</v>
      </c>
      <c r="D29" t="s">
        <v>35</v>
      </c>
      <c r="E29" t="s">
        <v>200</v>
      </c>
      <c r="F29">
        <v>20</v>
      </c>
      <c r="G29">
        <v>0.35</v>
      </c>
      <c r="I29" s="6">
        <v>0.45</v>
      </c>
      <c r="J29" s="20">
        <f>I29*F29</f>
        <v>9</v>
      </c>
      <c r="K29" s="6">
        <v>0.45</v>
      </c>
      <c r="L29" s="20">
        <f>K29*F29</f>
        <v>9</v>
      </c>
      <c r="M29" s="6">
        <v>0.1</v>
      </c>
      <c r="N29" s="20">
        <f>M29*F29</f>
        <v>2</v>
      </c>
      <c r="O29" s="6">
        <f>SUM(I29+K29+M29)</f>
        <v>1</v>
      </c>
      <c r="P29">
        <v>1</v>
      </c>
      <c r="Q29">
        <v>2</v>
      </c>
      <c r="R29">
        <v>3</v>
      </c>
      <c r="S29">
        <v>2</v>
      </c>
      <c r="T29" s="6">
        <v>3</v>
      </c>
      <c r="U29" t="s">
        <v>233</v>
      </c>
      <c r="V29" t="s">
        <v>211</v>
      </c>
      <c r="W29">
        <v>0</v>
      </c>
    </row>
    <row r="30" spans="1:23">
      <c r="A30" s="18">
        <v>1</v>
      </c>
      <c r="B30" t="s">
        <v>131</v>
      </c>
      <c r="C30">
        <v>1</v>
      </c>
      <c r="D30" t="s">
        <v>35</v>
      </c>
      <c r="E30" t="s">
        <v>202</v>
      </c>
      <c r="F30">
        <v>10</v>
      </c>
      <c r="G30">
        <v>0.75</v>
      </c>
      <c r="I30" s="6">
        <v>0.7</v>
      </c>
      <c r="J30" s="20">
        <f>I30*F30</f>
        <v>7</v>
      </c>
      <c r="K30" s="6">
        <v>0.3</v>
      </c>
      <c r="L30" s="20">
        <f>K30*F30</f>
        <v>3</v>
      </c>
      <c r="M30" s="6">
        <v>0</v>
      </c>
      <c r="N30" s="20">
        <f>M30*F30</f>
        <v>0</v>
      </c>
      <c r="O30" s="6">
        <f>SUM(I30+K30+M30)</f>
        <v>1</v>
      </c>
      <c r="P30">
        <v>1</v>
      </c>
      <c r="Q30">
        <v>2</v>
      </c>
      <c r="R30">
        <v>0</v>
      </c>
      <c r="S30">
        <v>2</v>
      </c>
      <c r="T30" s="6">
        <v>2</v>
      </c>
      <c r="U30" t="s">
        <v>234</v>
      </c>
      <c r="V30" t="s">
        <v>199</v>
      </c>
      <c r="W30">
        <v>0</v>
      </c>
    </row>
    <row r="31" spans="1:23">
      <c r="A31" s="17">
        <v>1</v>
      </c>
      <c r="B31" t="s">
        <v>70</v>
      </c>
      <c r="C31">
        <v>1</v>
      </c>
      <c r="D31" t="s">
        <v>35</v>
      </c>
      <c r="E31" t="s">
        <v>202</v>
      </c>
      <c r="F31">
        <v>10</v>
      </c>
      <c r="G31">
        <v>0.15</v>
      </c>
      <c r="I31" s="6">
        <v>0.05</v>
      </c>
      <c r="J31" s="37">
        <f>I31*F31</f>
        <v>0.5</v>
      </c>
      <c r="K31" s="6">
        <v>0.95</v>
      </c>
      <c r="L31" s="37">
        <f>K31*F31</f>
        <v>9.5</v>
      </c>
      <c r="M31" s="6">
        <v>0</v>
      </c>
      <c r="N31" s="37">
        <f>M31*F31</f>
        <v>0</v>
      </c>
      <c r="O31" s="6">
        <f>SUM(I31+K31+M31)</f>
        <v>1</v>
      </c>
      <c r="P31">
        <v>2</v>
      </c>
      <c r="Q31">
        <v>1</v>
      </c>
      <c r="R31">
        <v>0</v>
      </c>
      <c r="S31">
        <v>3</v>
      </c>
      <c r="T31" s="6">
        <v>3</v>
      </c>
      <c r="U31" t="s">
        <v>235</v>
      </c>
      <c r="V31" t="s">
        <v>236</v>
      </c>
      <c r="W31">
        <v>0</v>
      </c>
    </row>
    <row r="32" spans="1:23">
      <c r="F32" s="43">
        <f>SUM(Table1[How long in minutes was the business part of the conversation?])</f>
        <v>357</v>
      </c>
      <c r="I32" s="46">
        <f>MEDIAN(Table1[% of time spent discussing the customer''s practice/patient population])</f>
        <v>0.3</v>
      </c>
      <c r="J32" s="48">
        <f>SUM(Table1[Number of minutes spent discussing the customer''s practice/patient population])</f>
        <v>120.85000000000001</v>
      </c>
      <c r="K32" s="46">
        <f>MEDIAN(Table1[% of time spent discussing efficacy and safety information])</f>
        <v>0.47499999999999998</v>
      </c>
      <c r="L32" s="48">
        <f>SUM(Table1[Number of minutes spent discussing efficacy and safety information])</f>
        <v>168.9</v>
      </c>
      <c r="M32" s="46">
        <f>MEDIAN(Table1[% of time spent discussing cost/customer affordability/financial programs])</f>
        <v>0.1</v>
      </c>
      <c r="N32" s="45">
        <f>SUM(Table1[Number of minutes spent discussing cost/customer affordability/financial programs])</f>
        <v>59.55</v>
      </c>
      <c r="O32" s="6"/>
      <c r="W32" s="49"/>
    </row>
    <row r="33" spans="1:24">
      <c r="F33" s="44" t="s">
        <v>237</v>
      </c>
      <c r="I33" s="47" t="s">
        <v>238</v>
      </c>
      <c r="J33" s="47" t="s">
        <v>237</v>
      </c>
      <c r="K33" s="47" t="s">
        <v>238</v>
      </c>
      <c r="L33" s="47" t="s">
        <v>237</v>
      </c>
      <c r="M33" s="47" t="s">
        <v>238</v>
      </c>
      <c r="N33" s="41" t="s">
        <v>237</v>
      </c>
      <c r="W33" s="50"/>
    </row>
    <row r="34" spans="1:24">
      <c r="A34" s="17" t="s">
        <v>239</v>
      </c>
      <c r="B34" s="17" t="s">
        <v>177</v>
      </c>
      <c r="F34" s="42">
        <f>MEDIAN(Table1[How long in minutes was the business part of the conversation?])</f>
        <v>9.5</v>
      </c>
    </row>
    <row r="35" spans="1:24">
      <c r="A35" s="17">
        <v>1</v>
      </c>
      <c r="B35" s="17">
        <v>7</v>
      </c>
      <c r="F35" s="41" t="s">
        <v>238</v>
      </c>
      <c r="W35" s="38" t="s">
        <v>240</v>
      </c>
      <c r="X35" s="39"/>
    </row>
    <row r="36" spans="1:24">
      <c r="A36" s="17">
        <v>2</v>
      </c>
      <c r="B36" s="17">
        <v>2</v>
      </c>
      <c r="W36" s="39"/>
      <c r="X36" s="39"/>
    </row>
    <row r="37" spans="1:24">
      <c r="A37" s="17">
        <v>3</v>
      </c>
      <c r="B37" s="17">
        <v>11</v>
      </c>
      <c r="W37" s="39"/>
      <c r="X37" s="39"/>
    </row>
    <row r="38" spans="1:24">
      <c r="A38" s="17">
        <v>4</v>
      </c>
      <c r="B38" s="17">
        <v>4</v>
      </c>
      <c r="N38" s="39" t="s">
        <v>241</v>
      </c>
      <c r="O38" s="39"/>
      <c r="P38" s="40">
        <v>2</v>
      </c>
      <c r="Q38" s="17">
        <v>1</v>
      </c>
      <c r="R38" s="17">
        <v>3</v>
      </c>
    </row>
    <row r="39" spans="1:24">
      <c r="A39" s="17">
        <v>5</v>
      </c>
      <c r="B39" s="17">
        <v>6</v>
      </c>
      <c r="P39" s="17">
        <v>1</v>
      </c>
      <c r="Q39" s="17">
        <v>2</v>
      </c>
      <c r="R39" s="17">
        <v>0</v>
      </c>
    </row>
    <row r="40" spans="1:24">
      <c r="A40" s="17" t="s">
        <v>178</v>
      </c>
      <c r="B40" s="17">
        <v>30</v>
      </c>
      <c r="P40" s="17">
        <v>1</v>
      </c>
      <c r="Q40" s="17">
        <v>2</v>
      </c>
      <c r="R40" s="17">
        <v>3</v>
      </c>
    </row>
    <row r="41" spans="1:24">
      <c r="P41" s="17">
        <v>1</v>
      </c>
      <c r="Q41" s="17">
        <v>2</v>
      </c>
      <c r="R41" s="17">
        <v>3</v>
      </c>
    </row>
    <row r="42" spans="1:24">
      <c r="P42" s="17">
        <v>1</v>
      </c>
      <c r="Q42" s="17">
        <v>2</v>
      </c>
      <c r="R42" s="17">
        <v>3</v>
      </c>
    </row>
    <row r="43" spans="1:24">
      <c r="P43" s="17">
        <v>1</v>
      </c>
      <c r="Q43" s="17">
        <v>2</v>
      </c>
      <c r="R43" s="17">
        <v>0</v>
      </c>
    </row>
  </sheetData>
  <mergeCells count="2">
    <mergeCell ref="W35:X37"/>
    <mergeCell ref="N38:O38"/>
  </mergeCells>
  <phoneticPr fontId="6" type="noConversion"/>
  <pageMargins left="0.7" right="0.7" top="0.75" bottom="0.75" header="0.3" footer="0.3"/>
  <pageSetup orientation="portrait" r:id="rId2"/>
  <drawing r:id="rId3"/>
  <legacy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EAC1F6F0214048B847C7C24A3C3A97" ma:contentTypeVersion="16" ma:contentTypeDescription="Create a new document." ma:contentTypeScope="" ma:versionID="987e2eb58820fbf365f28fb2eaf6b1d8">
  <xsd:schema xmlns:xsd="http://www.w3.org/2001/XMLSchema" xmlns:xs="http://www.w3.org/2001/XMLSchema" xmlns:p="http://schemas.microsoft.com/office/2006/metadata/properties" xmlns:ns2="e8feeb5a-0cfc-4362-8502-485c070310d1" xmlns:ns3="ab8b3ff7-c258-4e28-800a-baad3fe5a8c6" targetNamespace="http://schemas.microsoft.com/office/2006/metadata/properties" ma:root="true" ma:fieldsID="2744015cecd9b14b61b660cb55222015" ns2:_="" ns3:_="">
    <xsd:import namespace="e8feeb5a-0cfc-4362-8502-485c070310d1"/>
    <xsd:import namespace="ab8b3ff7-c258-4e28-800a-baad3fe5a8c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feeb5a-0cfc-4362-8502-485c070310d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6883403-f401-4661-953d-8efd6d7b9081}" ma:internalName="TaxCatchAll" ma:showField="CatchAllData" ma:web="e8feeb5a-0cfc-4362-8502-485c070310d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b3ff7-c258-4e28-800a-baad3fe5a8c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2f3cecc-3189-4bf4-9e1c-775c383ec4c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8BAA91-56F0-4535-9469-D592E8B3B7F3}"/>
</file>

<file path=customXml/itemProps2.xml><?xml version="1.0" encoding="utf-8"?>
<ds:datastoreItem xmlns:ds="http://schemas.openxmlformats.org/officeDocument/2006/customXml" ds:itemID="{BC18FA91-6007-4991-8849-942ECC4C547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Sarah Kramer</dc:creator>
  <cp:keywords/>
  <dc:description/>
  <cp:lastModifiedBy/>
  <cp:revision/>
  <dcterms:created xsi:type="dcterms:W3CDTF">2022-07-28T17:27:01Z</dcterms:created>
  <dcterms:modified xsi:type="dcterms:W3CDTF">2022-12-19T16:43:36Z</dcterms:modified>
  <cp:category/>
  <cp:contentStatus/>
</cp:coreProperties>
</file>