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 2017/bfh_software-engineering/Project/sohpboia_git/doc/04-ScrumSetup/"/>
    </mc:Choice>
  </mc:AlternateContent>
  <bookViews>
    <workbookView xWindow="0" yWindow="460" windowWidth="38400" windowHeight="211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<sst xmlns="http://schemas.openxmlformats.org/spreadsheetml/2006/main" count="526" uniqueCount="236">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</sst>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1"/>
  <sheetViews>
    <sheetView tabSelected="1" zoomScale="125" workbookViewId="0">
      <selection activeCell="L53" sqref="L53"/>
    </sheetView>
  </sheetViews>
  <sheetFormatPr baseColWidth="10" defaultColWidth="9.1640625" defaultRowHeight="15" x14ac:dyDescent="0.2"/>
  <cols>
    <col min="1" max="1" width="9.33203125" style="20" customWidth="1"/>
    <col min="2" max="2" width="6.33203125" style="21" customWidth="1"/>
    <col min="3" max="3" width="44.33203125" style="1" bestFit="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x14ac:dyDescent="0.2">
      <c r="A3" s="70" t="s">
        <v>66</v>
      </c>
      <c r="B3" s="71"/>
      <c r="C3" s="72" t="s">
        <v>59</v>
      </c>
      <c r="D3" s="73"/>
      <c r="E3" s="72" t="s">
        <v>90</v>
      </c>
      <c r="F3" s="72"/>
      <c r="G3" s="72"/>
      <c r="H3" s="72"/>
      <c r="I3" s="72"/>
      <c r="J3" s="72"/>
      <c r="K3" s="72">
        <v>0</v>
      </c>
      <c r="L3" s="72" t="s">
        <v>8</v>
      </c>
    </row>
    <row r="4" spans="1:12" s="78" customFormat="1" ht="45" hidden="1"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hidden="1"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2">
      <c r="A7" s="75">
        <v>1.1000000000000001</v>
      </c>
      <c r="B7" s="76"/>
      <c r="C7" s="74" t="s">
        <v>53</v>
      </c>
      <c r="D7" s="77"/>
      <c r="E7" s="74" t="s">
        <v>91</v>
      </c>
      <c r="K7" s="74">
        <v>0</v>
      </c>
      <c r="L7" s="74" t="s">
        <v>8</v>
      </c>
    </row>
    <row r="8" spans="1:12" s="74" customFormat="1" x14ac:dyDescent="0.2">
      <c r="A8" s="75">
        <v>1.2</v>
      </c>
      <c r="B8" s="76"/>
      <c r="C8" s="74" t="s">
        <v>45</v>
      </c>
      <c r="D8" s="77"/>
      <c r="E8" s="74" t="s">
        <v>95</v>
      </c>
      <c r="K8" s="74">
        <v>0</v>
      </c>
      <c r="L8" s="74" t="s">
        <v>8</v>
      </c>
    </row>
    <row r="9" spans="1:12" s="74" customFormat="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hidden="1"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hidden="1"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hidden="1"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idden="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0</v>
      </c>
      <c r="L35" s="78" t="s">
        <v>163</v>
      </c>
    </row>
    <row r="36" spans="1:12" s="78" customFormat="1" ht="30" x14ac:dyDescent="0.2">
      <c r="A36" s="79" t="s">
        <v>225</v>
      </c>
      <c r="B36" s="80">
        <v>3</v>
      </c>
      <c r="C36" s="78" t="s">
        <v>183</v>
      </c>
      <c r="D36" s="81" t="s">
        <v>208</v>
      </c>
      <c r="E36" s="82" t="s">
        <v>96</v>
      </c>
      <c r="F36" s="78" t="s">
        <v>24</v>
      </c>
      <c r="G36" s="78" t="s">
        <v>26</v>
      </c>
      <c r="H36" s="78" t="s">
        <v>5</v>
      </c>
      <c r="I36" s="78">
        <v>4</v>
      </c>
      <c r="J36" s="78">
        <v>4</v>
      </c>
      <c r="K36" s="78">
        <v>0</v>
      </c>
      <c r="L36" s="78" t="s">
        <v>163</v>
      </c>
    </row>
    <row r="37" spans="1:12" s="78" customFormat="1" ht="30" x14ac:dyDescent="0.2">
      <c r="A37" s="79"/>
      <c r="B37" s="80">
        <v>3</v>
      </c>
      <c r="C37" s="78" t="s">
        <v>183</v>
      </c>
      <c r="D37" s="81" t="s">
        <v>208</v>
      </c>
      <c r="E37" s="82" t="s">
        <v>96</v>
      </c>
      <c r="F37" s="78" t="s">
        <v>26</v>
      </c>
      <c r="G37" s="78" t="s">
        <v>24</v>
      </c>
      <c r="H37" s="78" t="s">
        <v>5</v>
      </c>
      <c r="I37" s="78">
        <v>4</v>
      </c>
      <c r="J37" s="78">
        <v>4</v>
      </c>
      <c r="K37" s="78">
        <v>0</v>
      </c>
      <c r="L37" s="78" t="s">
        <v>163</v>
      </c>
    </row>
    <row r="38" spans="1:12" s="78" customFormat="1" ht="30" hidden="1"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hidden="1"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hidden="1"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163</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hidden="1"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idden="1" x14ac:dyDescent="0.2">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30" x14ac:dyDescent="0.2">
      <c r="A49" s="79" t="s">
        <v>217</v>
      </c>
      <c r="B49" s="80">
        <v>3</v>
      </c>
      <c r="C49" s="82" t="s">
        <v>177</v>
      </c>
      <c r="D49" s="81" t="s">
        <v>202</v>
      </c>
      <c r="E49" s="82" t="s">
        <v>92</v>
      </c>
      <c r="F49" s="78" t="s">
        <v>24</v>
      </c>
      <c r="G49" s="78" t="s">
        <v>78</v>
      </c>
      <c r="H49" s="78" t="s">
        <v>6</v>
      </c>
      <c r="I49" s="78">
        <v>4</v>
      </c>
      <c r="J49" s="78">
        <v>4</v>
      </c>
      <c r="K49" s="78">
        <v>0</v>
      </c>
      <c r="L49" s="78" t="s">
        <v>110</v>
      </c>
    </row>
    <row r="50" spans="1:17" s="78" customFormat="1" ht="30" x14ac:dyDescent="0.2">
      <c r="A50" s="79" t="s">
        <v>229</v>
      </c>
      <c r="B50" s="80">
        <v>3</v>
      </c>
      <c r="C50" s="82" t="s">
        <v>230</v>
      </c>
      <c r="D50" s="81" t="s">
        <v>231</v>
      </c>
      <c r="E50" s="82" t="s">
        <v>94</v>
      </c>
      <c r="F50" s="78" t="s">
        <v>26</v>
      </c>
      <c r="G50" s="78" t="s">
        <v>24</v>
      </c>
      <c r="H50" s="78" t="s">
        <v>5</v>
      </c>
      <c r="I50" s="78">
        <v>4</v>
      </c>
      <c r="J50" s="78">
        <v>4</v>
      </c>
      <c r="K50" s="78">
        <v>0</v>
      </c>
      <c r="L50" s="78" t="s">
        <v>110</v>
      </c>
    </row>
    <row r="51" spans="1:17" s="78" customFormat="1" ht="30" x14ac:dyDescent="0.2">
      <c r="A51" s="83" t="s">
        <v>216</v>
      </c>
      <c r="B51" s="80">
        <v>3</v>
      </c>
      <c r="C51" s="78" t="s">
        <v>182</v>
      </c>
      <c r="D51" s="81" t="s">
        <v>207</v>
      </c>
      <c r="E51" s="82" t="s">
        <v>92</v>
      </c>
      <c r="F51" s="78" t="s">
        <v>27</v>
      </c>
      <c r="G51" s="78" t="s">
        <v>24</v>
      </c>
      <c r="H51" s="78" t="s">
        <v>6</v>
      </c>
      <c r="I51" s="78">
        <v>4</v>
      </c>
      <c r="J51" s="78">
        <v>4</v>
      </c>
      <c r="K51" s="78">
        <v>0</v>
      </c>
      <c r="L51" s="78" t="s">
        <v>110</v>
      </c>
    </row>
    <row r="52" spans="1:17" s="82" customFormat="1" ht="45" x14ac:dyDescent="0.2">
      <c r="A52" s="83" t="s">
        <v>234</v>
      </c>
      <c r="B52" s="84">
        <v>3</v>
      </c>
      <c r="C52" s="82" t="s">
        <v>188</v>
      </c>
      <c r="D52" s="85" t="s">
        <v>210</v>
      </c>
      <c r="E52" s="82" t="s">
        <v>94</v>
      </c>
      <c r="F52" s="82" t="s">
        <v>78</v>
      </c>
      <c r="G52" s="82" t="s">
        <v>27</v>
      </c>
      <c r="H52" s="82" t="s">
        <v>6</v>
      </c>
      <c r="I52" s="82">
        <v>5</v>
      </c>
      <c r="J52" s="82">
        <v>5</v>
      </c>
      <c r="K52" s="82">
        <v>0</v>
      </c>
      <c r="L52" s="82" t="s">
        <v>110</v>
      </c>
    </row>
    <row r="53" spans="1:17" s="82" customFormat="1" x14ac:dyDescent="0.2">
      <c r="A53" s="84">
        <v>7.11</v>
      </c>
      <c r="B53" s="84">
        <v>3</v>
      </c>
      <c r="C53" s="84" t="s">
        <v>228</v>
      </c>
      <c r="D53" s="84" t="s">
        <v>232</v>
      </c>
      <c r="E53" s="84" t="s">
        <v>92</v>
      </c>
      <c r="F53" s="84" t="s">
        <v>30</v>
      </c>
      <c r="G53" s="84" t="s">
        <v>28</v>
      </c>
      <c r="H53" s="84" t="s">
        <v>5</v>
      </c>
      <c r="I53" s="84">
        <v>2</v>
      </c>
      <c r="J53" s="84">
        <v>3</v>
      </c>
      <c r="K53" s="84">
        <v>2.75</v>
      </c>
      <c r="L53" s="84" t="s">
        <v>163</v>
      </c>
    </row>
    <row r="54" spans="1:17" s="86" customFormat="1" hidden="1" x14ac:dyDescent="0.2">
      <c r="A54" s="86">
        <v>7.12</v>
      </c>
      <c r="B54" s="86">
        <v>3</v>
      </c>
      <c r="C54" s="86" t="s">
        <v>235</v>
      </c>
      <c r="F54" s="86" t="s">
        <v>28</v>
      </c>
      <c r="H54" s="86" t="s">
        <v>6</v>
      </c>
      <c r="I54" s="86">
        <v>3</v>
      </c>
      <c r="J54" s="86">
        <v>4</v>
      </c>
      <c r="K54" s="86">
        <v>4</v>
      </c>
      <c r="L54" s="86" t="s">
        <v>110</v>
      </c>
    </row>
    <row r="55" spans="1:17" s="52" customFormat="1" ht="30" hidden="1" x14ac:dyDescent="0.2">
      <c r="A55" s="64" t="s">
        <v>158</v>
      </c>
      <c r="B55" s="65">
        <v>2</v>
      </c>
      <c r="C55" s="62" t="s">
        <v>134</v>
      </c>
      <c r="D55" s="61" t="s">
        <v>136</v>
      </c>
      <c r="E55" s="62" t="s">
        <v>135</v>
      </c>
      <c r="F55" s="62" t="s">
        <v>27</v>
      </c>
      <c r="G55" s="62" t="s">
        <v>24</v>
      </c>
      <c r="H55" s="62" t="s">
        <v>5</v>
      </c>
      <c r="I55" s="62">
        <v>8</v>
      </c>
      <c r="J55" s="62">
        <v>8</v>
      </c>
      <c r="K55" s="62">
        <v>10</v>
      </c>
      <c r="L55" s="62" t="s">
        <v>110</v>
      </c>
    </row>
    <row r="56" spans="1:17" x14ac:dyDescent="0.2">
      <c r="A56" s="16"/>
      <c r="B56" s="17"/>
      <c r="C56" s="18"/>
      <c r="D56" s="19"/>
      <c r="E56" s="18"/>
      <c r="F56" s="22"/>
      <c r="G56" s="18"/>
      <c r="H56" s="18"/>
      <c r="I56" s="18"/>
      <c r="J56" s="18"/>
      <c r="K56" s="18"/>
      <c r="L56" s="18"/>
    </row>
    <row r="57" spans="1:17" x14ac:dyDescent="0.2">
      <c r="A57" s="16"/>
      <c r="B57" s="17"/>
      <c r="C57" s="18"/>
      <c r="D57" s="19"/>
      <c r="L57" s="91"/>
      <c r="M57" s="91"/>
      <c r="N57" s="91"/>
      <c r="O57" s="91"/>
      <c r="P57" s="91"/>
      <c r="Q57" s="91"/>
    </row>
    <row r="58" spans="1:17" x14ac:dyDescent="0.2">
      <c r="E58" s="18"/>
      <c r="F58" s="22"/>
      <c r="G58" s="18"/>
      <c r="H58" s="18"/>
      <c r="I58" s="18" t="s">
        <v>151</v>
      </c>
      <c r="J58" s="18" t="s">
        <v>170</v>
      </c>
      <c r="K58" s="18" t="s">
        <v>171</v>
      </c>
      <c r="L58" s="18"/>
    </row>
    <row r="59" spans="1:17" x14ac:dyDescent="0.2">
      <c r="E59" s="1" t="s">
        <v>152</v>
      </c>
      <c r="G59" s="91" t="s">
        <v>148</v>
      </c>
      <c r="H59" s="91"/>
      <c r="I59" s="1">
        <f>SUMIF(B2:B55,1,I2:I55)</f>
        <v>54</v>
      </c>
      <c r="J59" s="1">
        <f>SUMIF(B2:B55,1,J2:J55)</f>
        <v>63</v>
      </c>
      <c r="K59" s="1">
        <f>SUMIF(B2:B55,1,K2:K55)</f>
        <v>69</v>
      </c>
    </row>
    <row r="60" spans="1:17" x14ac:dyDescent="0.2">
      <c r="E60" s="1" t="s">
        <v>153</v>
      </c>
      <c r="G60" s="91" t="s">
        <v>149</v>
      </c>
      <c r="H60" s="91"/>
      <c r="I60" s="1">
        <f>SUMIF(B2:B55,2,I2:I55)</f>
        <v>81</v>
      </c>
      <c r="J60" s="1">
        <f>SUMIF(B2:B55,2,J2:J55)</f>
        <v>83</v>
      </c>
      <c r="K60" s="1">
        <f>SUMIF(B2:B55,2,K2:K55)</f>
        <v>82</v>
      </c>
    </row>
    <row r="61" spans="1:17" x14ac:dyDescent="0.2">
      <c r="E61" s="1" t="s">
        <v>154</v>
      </c>
      <c r="G61" s="91" t="s">
        <v>150</v>
      </c>
      <c r="H61" s="91"/>
      <c r="I61" s="1">
        <f>SUMIF(B2:B55,3,I2:I55)</f>
        <v>71</v>
      </c>
      <c r="J61" s="1">
        <f>SUMIF(B2:B55,3,J2:J55)</f>
        <v>74</v>
      </c>
      <c r="K61" s="1">
        <f>SUMIF(B2:B55,3,K2:K55)</f>
        <v>42.25</v>
      </c>
    </row>
    <row r="64" spans="1:17" ht="16" thickBot="1" x14ac:dyDescent="0.25"/>
    <row r="65" spans="7:14" x14ac:dyDescent="0.2">
      <c r="G65" s="96" t="s">
        <v>54</v>
      </c>
      <c r="H65" s="97"/>
      <c r="I65" s="97"/>
      <c r="J65" s="97"/>
      <c r="K65" s="97"/>
      <c r="L65" s="97"/>
      <c r="M65" s="97"/>
      <c r="N65" s="98"/>
    </row>
    <row r="66" spans="7:14" x14ac:dyDescent="0.2">
      <c r="G66" s="66"/>
      <c r="H66" s="18"/>
      <c r="I66" s="18" t="s">
        <v>26</v>
      </c>
      <c r="J66" s="18" t="s">
        <v>28</v>
      </c>
      <c r="K66" s="18" t="s">
        <v>24</v>
      </c>
      <c r="L66" s="18" t="s">
        <v>27</v>
      </c>
      <c r="M66" s="18" t="s">
        <v>30</v>
      </c>
      <c r="N66" s="67" t="s">
        <v>78</v>
      </c>
    </row>
    <row r="67" spans="7:14" x14ac:dyDescent="0.2">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2">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6" thickBot="1" x14ac:dyDescent="0.25">
      <c r="G69" s="94" t="s">
        <v>150</v>
      </c>
      <c r="H69" s="95"/>
      <c r="I69" s="68">
        <f>SUMIFS(I$2:I$55,$B$2:$B$55,3,$F$2:$F$55,"gfels6")</f>
        <v>22</v>
      </c>
      <c r="J69" s="68">
        <f>SUMIFS(I$2:I$55,$B$2:$B$55,3,$F$2:$F$55,"ziegm")</f>
        <v>12</v>
      </c>
      <c r="K69" s="68">
        <f>SUMIFS(I$2:I$55,$B$2:$B$55,3,$F$2:$F$55,"jntme")</f>
        <v>18</v>
      </c>
      <c r="L69" s="68">
        <f>SUMIFS(I$2:I$55,$B$2:$B$55,3,$F$2:$F$55,"kybup1")</f>
        <v>8</v>
      </c>
      <c r="M69" s="68">
        <f>SUMIFS(I$2:I$55,$B$2:$B$55,3,$F$2:$F$55,"petim1")</f>
        <v>6</v>
      </c>
      <c r="N69" s="69">
        <f>SUMIFS(I$2:I$55,$B$2:$B$55,3,$F$2:$F$55,"odaoj1")</f>
        <v>5</v>
      </c>
    </row>
    <row r="70" spans="7:14" ht="16" thickBot="1" x14ac:dyDescent="0.25"/>
    <row r="71" spans="7:14" x14ac:dyDescent="0.2">
      <c r="G71" s="96" t="s">
        <v>55</v>
      </c>
      <c r="H71" s="97"/>
      <c r="I71" s="97"/>
      <c r="J71" s="97"/>
      <c r="K71" s="97"/>
      <c r="L71" s="97"/>
      <c r="M71" s="97"/>
      <c r="N71" s="98"/>
    </row>
    <row r="72" spans="7:14" x14ac:dyDescent="0.2">
      <c r="G72" s="66"/>
      <c r="H72" s="18"/>
      <c r="I72" s="18" t="s">
        <v>26</v>
      </c>
      <c r="J72" s="18" t="s">
        <v>28</v>
      </c>
      <c r="K72" s="18" t="s">
        <v>24</v>
      </c>
      <c r="L72" s="18" t="s">
        <v>27</v>
      </c>
      <c r="M72" s="18" t="s">
        <v>30</v>
      </c>
      <c r="N72" s="67" t="s">
        <v>78</v>
      </c>
    </row>
    <row r="73" spans="7:14" x14ac:dyDescent="0.2">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2">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6" thickBot="1" x14ac:dyDescent="0.25">
      <c r="G75" s="94" t="s">
        <v>150</v>
      </c>
      <c r="H75" s="95"/>
      <c r="I75" s="68">
        <f>SUMIFS(J$2:J$55,$B$2:$B$55,3,$F$2:$F$55,"gfels6")</f>
        <v>21</v>
      </c>
      <c r="J75" s="68">
        <f>SUMIFS(J$2:J$55,$B$2:$B$55,3,$F$2:$F$55,"ziegm")</f>
        <v>13</v>
      </c>
      <c r="K75" s="68">
        <f>SUMIFS(J$2:J$55,$B$2:$B$55,3,$F$2:$F$55,"jntme")</f>
        <v>20</v>
      </c>
      <c r="L75" s="68">
        <f>SUMIFS(J$2:J$55,$B$2:$B$55,3,$F$2:$F$55,"kybup1")</f>
        <v>8</v>
      </c>
      <c r="M75" s="68">
        <f>SUMIFS(J$2:J$55,$B$2:$B$55,3,$F$2:$F$55,"petim1")</f>
        <v>7</v>
      </c>
      <c r="N75" s="69">
        <f>SUMIFS(J$2:J$55,$B$2:$B$55,3,$F$2:$F$55,"odaoj1")</f>
        <v>5</v>
      </c>
    </row>
    <row r="76" spans="7:14" ht="16" thickBot="1" x14ac:dyDescent="0.25"/>
    <row r="77" spans="7:14" x14ac:dyDescent="0.2">
      <c r="G77" s="96" t="s">
        <v>56</v>
      </c>
      <c r="H77" s="97"/>
      <c r="I77" s="97"/>
      <c r="J77" s="97"/>
      <c r="K77" s="97"/>
      <c r="L77" s="97"/>
      <c r="M77" s="97"/>
      <c r="N77" s="98"/>
    </row>
    <row r="78" spans="7:14" x14ac:dyDescent="0.2">
      <c r="G78" s="66"/>
      <c r="H78" s="18"/>
      <c r="I78" s="18" t="s">
        <v>26</v>
      </c>
      <c r="J78" s="18" t="s">
        <v>28</v>
      </c>
      <c r="K78" s="18" t="s">
        <v>24</v>
      </c>
      <c r="L78" s="18" t="s">
        <v>27</v>
      </c>
      <c r="M78" s="18" t="s">
        <v>30</v>
      </c>
      <c r="N78" s="67" t="s">
        <v>78</v>
      </c>
    </row>
    <row r="79" spans="7:14" x14ac:dyDescent="0.2">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2">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6" thickBot="1" x14ac:dyDescent="0.25">
      <c r="G81" s="94" t="s">
        <v>150</v>
      </c>
      <c r="H81" s="95"/>
      <c r="I81" s="68">
        <f>SUMIFS(K$2:K$55,$B$2:$B$55,3,$F$2:$F$55,"gfels6")</f>
        <v>11.5</v>
      </c>
      <c r="J81" s="68">
        <f>SUMIFS(K$2:K$55,$B$2:$B$55,3,$F$2:$F$55,"ziegm")</f>
        <v>13</v>
      </c>
      <c r="K81" s="68">
        <f>SUMIFS(K$2:K$55,$B$2:$B$55,3,$F$2:$F$55,"jntme")</f>
        <v>11</v>
      </c>
      <c r="L81" s="68">
        <f>SUMIFS(K$2:K$55,$B$2:$B$55,3,$F$2:$F$55,"kybup1")</f>
        <v>0</v>
      </c>
      <c r="M81" s="68">
        <f>SUMIFS(K$2:K$55,$B$2:$B$55,3,$F$2:$F$55,"petim1")</f>
        <v>6.75</v>
      </c>
      <c r="N81" s="69">
        <f>SUMIFS(K$2:K$55,$B$2:$B$55,3,$F$2:$F$55,"odaoj1")</f>
        <v>0</v>
      </c>
    </row>
  </sheetData>
  <autoFilter ref="B1:L55">
    <filterColumn colId="0">
      <filters>
        <filter val="3"/>
      </filters>
    </filterColumn>
    <filterColumn colId="10">
      <filters>
        <filter val="pending"/>
        <filter val="waiting"/>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2018-01-16T13:41:35Z</dcterms:modified>
</cp:coreProperties>
</file>