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75" windowWidth="19440" windowHeight="6735"/>
  </bookViews>
  <sheets>
    <sheet name="Pres Info" sheetId="2" r:id="rId1"/>
    <sheet name="Tables" sheetId="5" r:id="rId2"/>
    <sheet name="Sources" sheetId="12" r:id="rId3"/>
  </sheets>
  <definedNames>
    <definedName name="_xlnm._FilterDatabase" localSheetId="0" hidden="1">'Pres Info'!$A$1:$DL$1</definedName>
  </definedName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" i="2"/>
  <c r="DL3" i="2" l="1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2" i="2"/>
  <c r="DK2" i="2"/>
  <c r="DK3" i="2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H2" i="2" l="1"/>
  <c r="DH3" i="2"/>
  <c r="DH4" i="2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E2" i="2"/>
  <c r="DE3" i="2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2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2" i="2"/>
  <c r="S25" i="2"/>
  <c r="T25" i="2"/>
  <c r="U25" i="2"/>
  <c r="S26" i="2"/>
  <c r="T26" i="2"/>
  <c r="U26" i="2"/>
  <c r="S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CE3" i="2"/>
  <c r="DF3" i="2" s="1"/>
  <c r="CE4" i="2"/>
  <c r="DF4" i="2" s="1"/>
  <c r="CE5" i="2"/>
  <c r="DF5" i="2" s="1"/>
  <c r="CE6" i="2"/>
  <c r="DF6" i="2" s="1"/>
  <c r="CE7" i="2"/>
  <c r="DF7" i="2" s="1"/>
  <c r="CE8" i="2"/>
  <c r="DF8" i="2" s="1"/>
  <c r="CE9" i="2"/>
  <c r="DF9" i="2" s="1"/>
  <c r="CE10" i="2"/>
  <c r="DF10" i="2" s="1"/>
  <c r="CE11" i="2"/>
  <c r="DF11" i="2" s="1"/>
  <c r="CE12" i="2"/>
  <c r="DF12" i="2" s="1"/>
  <c r="CE13" i="2"/>
  <c r="DF13" i="2" s="1"/>
  <c r="CE14" i="2"/>
  <c r="DF14" i="2" s="1"/>
  <c r="CE15" i="2"/>
  <c r="DF15" i="2" s="1"/>
  <c r="CE16" i="2"/>
  <c r="DF16" i="2" s="1"/>
  <c r="CE17" i="2"/>
  <c r="DF17" i="2" s="1"/>
  <c r="CE18" i="2"/>
  <c r="DF18" i="2" s="1"/>
  <c r="CE19" i="2"/>
  <c r="DF19" i="2" s="1"/>
  <c r="CE20" i="2"/>
  <c r="DF20" i="2" s="1"/>
  <c r="CE21" i="2"/>
  <c r="DF21" i="2" s="1"/>
  <c r="CE22" i="2"/>
  <c r="DF22" i="2" s="1"/>
  <c r="CE23" i="2"/>
  <c r="DF23" i="2" s="1"/>
  <c r="CE24" i="2"/>
  <c r="DF24" i="2" s="1"/>
  <c r="CE25" i="2"/>
  <c r="DF25" i="2" s="1"/>
  <c r="CE26" i="2"/>
  <c r="DF26" i="2" s="1"/>
  <c r="CE27" i="2"/>
  <c r="DF27" i="2" s="1"/>
  <c r="CE28" i="2"/>
  <c r="DF28" i="2" s="1"/>
  <c r="CE29" i="2"/>
  <c r="DF29" i="2" s="1"/>
  <c r="CE30" i="2"/>
  <c r="DF30" i="2" s="1"/>
  <c r="CE31" i="2"/>
  <c r="DF31" i="2" s="1"/>
  <c r="CE32" i="2"/>
  <c r="DF32" i="2" s="1"/>
  <c r="CE33" i="2"/>
  <c r="DF33" i="2" s="1"/>
  <c r="CE34" i="2"/>
  <c r="DF34" i="2" s="1"/>
  <c r="CE35" i="2"/>
  <c r="DF35" i="2" s="1"/>
  <c r="CE36" i="2"/>
  <c r="DF36" i="2" s="1"/>
  <c r="CE37" i="2"/>
  <c r="DF37" i="2" s="1"/>
  <c r="CE38" i="2"/>
  <c r="DF38" i="2" s="1"/>
  <c r="CE39" i="2"/>
  <c r="DF39" i="2" s="1"/>
  <c r="CE40" i="2"/>
  <c r="DF40" i="2" s="1"/>
  <c r="CE41" i="2"/>
  <c r="DF41" i="2" s="1"/>
  <c r="CE42" i="2"/>
  <c r="DF42" i="2" s="1"/>
  <c r="CE43" i="2"/>
  <c r="DF43" i="2" s="1"/>
  <c r="CE44" i="2"/>
  <c r="DF44" i="2" s="1"/>
  <c r="CE2" i="2"/>
  <c r="DF2" i="2" s="1"/>
  <c r="BT3" i="2"/>
  <c r="DG3" i="2" s="1"/>
  <c r="BT4" i="2"/>
  <c r="DG4" i="2" s="1"/>
  <c r="BT5" i="2"/>
  <c r="DG5" i="2" s="1"/>
  <c r="BT6" i="2"/>
  <c r="DG6" i="2" s="1"/>
  <c r="BT7" i="2"/>
  <c r="DG7" i="2" s="1"/>
  <c r="BT8" i="2"/>
  <c r="DG8" i="2" s="1"/>
  <c r="BT9" i="2"/>
  <c r="DG9" i="2" s="1"/>
  <c r="BT10" i="2"/>
  <c r="DG10" i="2" s="1"/>
  <c r="BT11" i="2"/>
  <c r="DG11" i="2" s="1"/>
  <c r="BT12" i="2"/>
  <c r="DG12" i="2" s="1"/>
  <c r="BT13" i="2"/>
  <c r="DG13" i="2" s="1"/>
  <c r="BT14" i="2"/>
  <c r="DG14" i="2" s="1"/>
  <c r="BT15" i="2"/>
  <c r="DG15" i="2" s="1"/>
  <c r="BT16" i="2"/>
  <c r="DG16" i="2" s="1"/>
  <c r="BT17" i="2"/>
  <c r="DG17" i="2" s="1"/>
  <c r="BT18" i="2"/>
  <c r="DG18" i="2" s="1"/>
  <c r="BT19" i="2"/>
  <c r="DG19" i="2" s="1"/>
  <c r="BT20" i="2"/>
  <c r="DG20" i="2" s="1"/>
  <c r="BT21" i="2"/>
  <c r="DG21" i="2" s="1"/>
  <c r="BT22" i="2"/>
  <c r="DG22" i="2" s="1"/>
  <c r="BT23" i="2"/>
  <c r="DG23" i="2" s="1"/>
  <c r="BT24" i="2"/>
  <c r="DG24" i="2" s="1"/>
  <c r="BT25" i="2"/>
  <c r="DG25" i="2" s="1"/>
  <c r="BT26" i="2"/>
  <c r="DG26" i="2" s="1"/>
  <c r="BT27" i="2"/>
  <c r="DG27" i="2" s="1"/>
  <c r="BT28" i="2"/>
  <c r="DG28" i="2" s="1"/>
  <c r="BT29" i="2"/>
  <c r="DG29" i="2" s="1"/>
  <c r="BT30" i="2"/>
  <c r="DG30" i="2" s="1"/>
  <c r="BT31" i="2"/>
  <c r="DG31" i="2" s="1"/>
  <c r="BT32" i="2"/>
  <c r="DG32" i="2" s="1"/>
  <c r="BT33" i="2"/>
  <c r="DG33" i="2" s="1"/>
  <c r="BT34" i="2"/>
  <c r="DG34" i="2" s="1"/>
  <c r="BT35" i="2"/>
  <c r="DG35" i="2" s="1"/>
  <c r="BT36" i="2"/>
  <c r="DG36" i="2" s="1"/>
  <c r="BT37" i="2"/>
  <c r="DG37" i="2" s="1"/>
  <c r="BT38" i="2"/>
  <c r="DG38" i="2" s="1"/>
  <c r="BT39" i="2"/>
  <c r="DG39" i="2" s="1"/>
  <c r="BT40" i="2"/>
  <c r="DG40" i="2" s="1"/>
  <c r="BT41" i="2"/>
  <c r="DG41" i="2" s="1"/>
  <c r="BT42" i="2"/>
  <c r="DG42" i="2" s="1"/>
  <c r="BT43" i="2"/>
  <c r="DG43" i="2" s="1"/>
  <c r="BT44" i="2"/>
  <c r="DG44" i="2" s="1"/>
  <c r="BT2" i="2"/>
  <c r="DG2" i="2" s="1"/>
  <c r="DJ2" i="2" l="1"/>
  <c r="CJ2" i="2"/>
  <c r="DI2" i="2" s="1"/>
  <c r="DJ41" i="2"/>
  <c r="CJ41" i="2"/>
  <c r="DI41" i="2" s="1"/>
  <c r="DJ37" i="2"/>
  <c r="CJ37" i="2"/>
  <c r="DI37" i="2" s="1"/>
  <c r="DJ33" i="2"/>
  <c r="CJ33" i="2"/>
  <c r="DI33" i="2" s="1"/>
  <c r="DJ29" i="2"/>
  <c r="CJ29" i="2"/>
  <c r="DI29" i="2" s="1"/>
  <c r="DJ25" i="2"/>
  <c r="CJ25" i="2"/>
  <c r="DI25" i="2" s="1"/>
  <c r="DJ21" i="2"/>
  <c r="CJ21" i="2"/>
  <c r="DI21" i="2" s="1"/>
  <c r="DJ17" i="2"/>
  <c r="CJ17" i="2"/>
  <c r="DI17" i="2" s="1"/>
  <c r="DJ13" i="2"/>
  <c r="CJ13" i="2"/>
  <c r="DI13" i="2" s="1"/>
  <c r="DJ9" i="2"/>
  <c r="CJ9" i="2"/>
  <c r="DI9" i="2" s="1"/>
  <c r="DJ5" i="2"/>
  <c r="CJ5" i="2"/>
  <c r="DI5" i="2" s="1"/>
  <c r="DJ44" i="2"/>
  <c r="CJ44" i="2"/>
  <c r="DI44" i="2" s="1"/>
  <c r="DJ40" i="2"/>
  <c r="CJ40" i="2"/>
  <c r="DI40" i="2" s="1"/>
  <c r="DJ36" i="2"/>
  <c r="CJ36" i="2"/>
  <c r="DI36" i="2" s="1"/>
  <c r="DJ32" i="2"/>
  <c r="CJ32" i="2"/>
  <c r="DI32" i="2" s="1"/>
  <c r="DJ28" i="2"/>
  <c r="CJ28" i="2"/>
  <c r="DI28" i="2" s="1"/>
  <c r="DJ24" i="2"/>
  <c r="CJ24" i="2"/>
  <c r="DI24" i="2" s="1"/>
  <c r="DJ20" i="2"/>
  <c r="CJ20" i="2"/>
  <c r="DI20" i="2" s="1"/>
  <c r="DJ16" i="2"/>
  <c r="CJ16" i="2"/>
  <c r="DI16" i="2" s="1"/>
  <c r="DJ12" i="2"/>
  <c r="CJ12" i="2"/>
  <c r="DI12" i="2" s="1"/>
  <c r="DJ8" i="2"/>
  <c r="CJ8" i="2"/>
  <c r="DI8" i="2" s="1"/>
  <c r="DJ4" i="2"/>
  <c r="CJ4" i="2"/>
  <c r="DI4" i="2" s="1"/>
  <c r="DJ43" i="2"/>
  <c r="CJ43" i="2"/>
  <c r="DI43" i="2" s="1"/>
  <c r="DJ39" i="2"/>
  <c r="CJ39" i="2"/>
  <c r="DI39" i="2" s="1"/>
  <c r="DJ35" i="2"/>
  <c r="CJ35" i="2"/>
  <c r="DI35" i="2" s="1"/>
  <c r="DJ31" i="2"/>
  <c r="CJ31" i="2"/>
  <c r="DI31" i="2" s="1"/>
  <c r="DJ27" i="2"/>
  <c r="CJ27" i="2"/>
  <c r="DI27" i="2" s="1"/>
  <c r="DJ23" i="2"/>
  <c r="CJ23" i="2"/>
  <c r="DI23" i="2" s="1"/>
  <c r="DJ19" i="2"/>
  <c r="CJ19" i="2"/>
  <c r="DI19" i="2" s="1"/>
  <c r="DJ15" i="2"/>
  <c r="CJ15" i="2"/>
  <c r="DI15" i="2" s="1"/>
  <c r="DJ11" i="2"/>
  <c r="CJ11" i="2"/>
  <c r="DI11" i="2" s="1"/>
  <c r="DJ7" i="2"/>
  <c r="CJ7" i="2"/>
  <c r="DI7" i="2" s="1"/>
  <c r="DJ3" i="2"/>
  <c r="CJ3" i="2"/>
  <c r="DI3" i="2" s="1"/>
  <c r="DJ42" i="2"/>
  <c r="CJ42" i="2"/>
  <c r="DI42" i="2" s="1"/>
  <c r="DJ38" i="2"/>
  <c r="CJ38" i="2"/>
  <c r="DI38" i="2" s="1"/>
  <c r="DJ34" i="2"/>
  <c r="CJ34" i="2"/>
  <c r="DI34" i="2" s="1"/>
  <c r="DJ30" i="2"/>
  <c r="CJ30" i="2"/>
  <c r="DI30" i="2" s="1"/>
  <c r="DJ26" i="2"/>
  <c r="CJ26" i="2"/>
  <c r="DI26" i="2" s="1"/>
  <c r="DJ22" i="2"/>
  <c r="CJ22" i="2"/>
  <c r="DI22" i="2" s="1"/>
  <c r="DJ18" i="2"/>
  <c r="CJ18" i="2"/>
  <c r="DI18" i="2" s="1"/>
  <c r="DJ14" i="2"/>
  <c r="CJ14" i="2"/>
  <c r="DI14" i="2" s="1"/>
  <c r="DJ10" i="2"/>
  <c r="CJ10" i="2"/>
  <c r="DI10" i="2" s="1"/>
  <c r="DJ6" i="2"/>
  <c r="CJ6" i="2"/>
  <c r="DI6" i="2" s="1"/>
</calcChain>
</file>

<file path=xl/sharedStrings.xml><?xml version="1.0" encoding="utf-8"?>
<sst xmlns="http://schemas.openxmlformats.org/spreadsheetml/2006/main" count="2852" uniqueCount="756">
  <si>
    <t>President</t>
  </si>
  <si>
    <t>Party</t>
  </si>
  <si>
    <t>Vice President</t>
  </si>
  <si>
    <t>George Washington</t>
  </si>
  <si>
    <t>no party</t>
  </si>
  <si>
    <t>1 (1789)</t>
  </si>
  <si>
    <t>John Adams</t>
  </si>
  <si>
    <t>Federalist</t>
  </si>
  <si>
    <t>3 (1796)</t>
  </si>
  <si>
    <t>Thomas Jefferson</t>
  </si>
  <si>
    <t>Republican</t>
  </si>
  <si>
    <t>4 (1800)</t>
  </si>
  <si>
    <t>Aaron Burr</t>
  </si>
  <si>
    <t>George Clinton</t>
  </si>
  <si>
    <t>James Madison</t>
  </si>
  <si>
    <t>6 (1808)</t>
  </si>
  <si>
    <t>James Monroe</t>
  </si>
  <si>
    <t>8 (1816)</t>
  </si>
  <si>
    <t>Daniel D. Tompkins</t>
  </si>
  <si>
    <t>John Quincy Adams</t>
  </si>
  <si>
    <t>10 (1824)</t>
  </si>
  <si>
    <t>John C. Calhoun</t>
  </si>
  <si>
    <t>Andrew Jackson</t>
  </si>
  <si>
    <t>Democratic</t>
  </si>
  <si>
    <t>11 (1828)</t>
  </si>
  <si>
    <t>Martin Van Buren</t>
  </si>
  <si>
    <t>13 (1836)</t>
  </si>
  <si>
    <t>Richard Mentor Johnson</t>
  </si>
  <si>
    <t>William Henry Harrison</t>
  </si>
  <si>
    <t>Whig</t>
  </si>
  <si>
    <t>14 (1840)</t>
  </si>
  <si>
    <t>John Tyler</t>
  </si>
  <si>
    <t>15 (1844)</t>
  </si>
  <si>
    <t>George M. Dallas</t>
  </si>
  <si>
    <t>Zachary Taylor</t>
  </si>
  <si>
    <t>16 (1848)</t>
  </si>
  <si>
    <t>Millard Fillmore</t>
  </si>
  <si>
    <t>Franklin Pierce</t>
  </si>
  <si>
    <t>17 (1852)</t>
  </si>
  <si>
    <t>James Buchanan</t>
  </si>
  <si>
    <t>18 (1856)</t>
  </si>
  <si>
    <t>John C. Breckinridge</t>
  </si>
  <si>
    <t>Abraham Lincoln</t>
  </si>
  <si>
    <t>19 (1860)</t>
  </si>
  <si>
    <t>Hannibal Hamlin</t>
  </si>
  <si>
    <t>Andrew Johnson</t>
  </si>
  <si>
    <t>21 (1868)</t>
  </si>
  <si>
    <t>Schuyler Colfax</t>
  </si>
  <si>
    <t>23 (1876)</t>
  </si>
  <si>
    <t>William A. Wheeler</t>
  </si>
  <si>
    <t>24 (1880)</t>
  </si>
  <si>
    <t>Chester A. Arthur</t>
  </si>
  <si>
    <t>Grover Cleveland</t>
  </si>
  <si>
    <t>25 (1884)</t>
  </si>
  <si>
    <t>Benjamin Harrison</t>
  </si>
  <si>
    <t>26 (1888)</t>
  </si>
  <si>
    <t>Levi P. Morton</t>
  </si>
  <si>
    <t>William McKinley</t>
  </si>
  <si>
    <t>28 (1896)</t>
  </si>
  <si>
    <t>Theodore Roosevelt</t>
  </si>
  <si>
    <t>William Howard Taft</t>
  </si>
  <si>
    <t>31 (1908)</t>
  </si>
  <si>
    <t>Woodrow Wilson</t>
  </si>
  <si>
    <t>32 (1912)</t>
  </si>
  <si>
    <t>Thomas R. Marshall</t>
  </si>
  <si>
    <t>34 (1920)</t>
  </si>
  <si>
    <t>Calvin Coolidge</t>
  </si>
  <si>
    <t>Herbert Hoover</t>
  </si>
  <si>
    <t>36 (1928)</t>
  </si>
  <si>
    <t>Charles Curtis</t>
  </si>
  <si>
    <t>37 (1932)</t>
  </si>
  <si>
    <t>John Nance Garner</t>
  </si>
  <si>
    <t>42 (1952)</t>
  </si>
  <si>
    <t>Richard Nixon</t>
  </si>
  <si>
    <t>44 (1960)</t>
  </si>
  <si>
    <t>Lyndon B. Johnson</t>
  </si>
  <si>
    <t>46 (1968)</t>
  </si>
  <si>
    <t>Gerald Ford</t>
  </si>
  <si>
    <t>Jimmy Carter</t>
  </si>
  <si>
    <t>48 (1976)</t>
  </si>
  <si>
    <t>Walter Mondale</t>
  </si>
  <si>
    <t>Ronald Reagan</t>
  </si>
  <si>
    <t>49 (1980)</t>
  </si>
  <si>
    <t>George H. W. Bush</t>
  </si>
  <si>
    <t>51 (1988)</t>
  </si>
  <si>
    <t>Dan Quayle</t>
  </si>
  <si>
    <t>Bill Clinton</t>
  </si>
  <si>
    <t>52 (1992)</t>
  </si>
  <si>
    <t>Al Gore</t>
  </si>
  <si>
    <t>54 (2000)</t>
  </si>
  <si>
    <t>Dick Cheney</t>
  </si>
  <si>
    <t>Barack Obama</t>
  </si>
  <si>
    <t>56 (2008)</t>
  </si>
  <si>
    <t>Joe Biden</t>
  </si>
  <si>
    <t>George</t>
  </si>
  <si>
    <t>Washington</t>
  </si>
  <si>
    <t>John</t>
  </si>
  <si>
    <t>Adams</t>
  </si>
  <si>
    <t>Thomas</t>
  </si>
  <si>
    <t>Jefferson</t>
  </si>
  <si>
    <t>James</t>
  </si>
  <si>
    <t>Madison</t>
  </si>
  <si>
    <t>Monroe</t>
  </si>
  <si>
    <t>Quincy</t>
  </si>
  <si>
    <t>Andrew</t>
  </si>
  <si>
    <t>Jackson</t>
  </si>
  <si>
    <t>Martin</t>
  </si>
  <si>
    <t>Van Buren</t>
  </si>
  <si>
    <t>William</t>
  </si>
  <si>
    <t>Henry</t>
  </si>
  <si>
    <t>Harrison</t>
  </si>
  <si>
    <t>Tyler</t>
  </si>
  <si>
    <t>K.</t>
  </si>
  <si>
    <t>Polk</t>
  </si>
  <si>
    <t>Zachary</t>
  </si>
  <si>
    <t>Taylor</t>
  </si>
  <si>
    <t>Millard</t>
  </si>
  <si>
    <t>Fillmore</t>
  </si>
  <si>
    <t>Franklin</t>
  </si>
  <si>
    <t>Pierce</t>
  </si>
  <si>
    <t>Buchanan</t>
  </si>
  <si>
    <t>Abraham</t>
  </si>
  <si>
    <t>Lincoln</t>
  </si>
  <si>
    <t>Johnson</t>
  </si>
  <si>
    <t>Ulysses</t>
  </si>
  <si>
    <t>S.</t>
  </si>
  <si>
    <t>Grant</t>
  </si>
  <si>
    <t>Rutherford</t>
  </si>
  <si>
    <t>B.</t>
  </si>
  <si>
    <t>Hayes</t>
  </si>
  <si>
    <t>A.</t>
  </si>
  <si>
    <t>Garfield</t>
  </si>
  <si>
    <t>Chester</t>
  </si>
  <si>
    <t>Arthur</t>
  </si>
  <si>
    <t>Grover</t>
  </si>
  <si>
    <t>Cleveland</t>
  </si>
  <si>
    <t>Benjamin</t>
  </si>
  <si>
    <t>McKinley</t>
  </si>
  <si>
    <t>Theodore</t>
  </si>
  <si>
    <t>Roosevelt</t>
  </si>
  <si>
    <t>Howard</t>
  </si>
  <si>
    <t>Taft</t>
  </si>
  <si>
    <t>Woodrow</t>
  </si>
  <si>
    <t>Wilson</t>
  </si>
  <si>
    <t>Warren</t>
  </si>
  <si>
    <t>G.</t>
  </si>
  <si>
    <t>Harding</t>
  </si>
  <si>
    <t>Calvin</t>
  </si>
  <si>
    <t>Coolidge</t>
  </si>
  <si>
    <t>Herbert</t>
  </si>
  <si>
    <t>Hoover</t>
  </si>
  <si>
    <t>D.</t>
  </si>
  <si>
    <t>Harry</t>
  </si>
  <si>
    <t>Truman</t>
  </si>
  <si>
    <t>Dwight</t>
  </si>
  <si>
    <t>Eisenhower</t>
  </si>
  <si>
    <t>F.</t>
  </si>
  <si>
    <t>Kennedy</t>
  </si>
  <si>
    <t>Lyndon</t>
  </si>
  <si>
    <t>Richard</t>
  </si>
  <si>
    <t>Nixon</t>
  </si>
  <si>
    <t>Gerald</t>
  </si>
  <si>
    <t>Ford</t>
  </si>
  <si>
    <t>Jimmy</t>
  </si>
  <si>
    <t>Carter</t>
  </si>
  <si>
    <t>Ronald</t>
  </si>
  <si>
    <t>Reagan</t>
  </si>
  <si>
    <t>H. W.</t>
  </si>
  <si>
    <t>Bush</t>
  </si>
  <si>
    <t>Bill</t>
  </si>
  <si>
    <t>Clinton</t>
  </si>
  <si>
    <t>W.</t>
  </si>
  <si>
    <t>Barack</t>
  </si>
  <si>
    <t>Obama</t>
  </si>
  <si>
    <t>First Name</t>
  </si>
  <si>
    <t>Middle Name</t>
  </si>
  <si>
    <t>Last Name</t>
  </si>
  <si>
    <t>Left</t>
  </si>
  <si>
    <t>Right</t>
  </si>
  <si>
    <t>Both</t>
  </si>
  <si>
    <t>Unknown</t>
  </si>
  <si>
    <t>Handedness</t>
  </si>
  <si>
    <t>Previous position 1</t>
  </si>
  <si>
    <t>Previous position 2</t>
  </si>
  <si>
    <t>Previous position 3</t>
  </si>
  <si>
    <t>Previous position 4</t>
  </si>
  <si>
    <t>Home State</t>
  </si>
  <si>
    <t>Occupation</t>
  </si>
  <si>
    <t>out of office</t>
  </si>
  <si>
    <t>Virginia</t>
  </si>
  <si>
    <t>planter, land surveyor</t>
  </si>
  <si>
    <t>Vice-President</t>
  </si>
  <si>
    <t>Continental Congress</t>
  </si>
  <si>
    <t>State legislator</t>
  </si>
  <si>
    <t>Massachusetts</t>
  </si>
  <si>
    <t>lawyer</t>
  </si>
  <si>
    <t>Secretary of State</t>
  </si>
  <si>
    <t>foreign service</t>
  </si>
  <si>
    <t>Congressman</t>
  </si>
  <si>
    <t>planter, lawyer</t>
  </si>
  <si>
    <t>U.S. Representative</t>
  </si>
  <si>
    <t>Constitutional Convention</t>
  </si>
  <si>
    <t>State governor</t>
  </si>
  <si>
    <t>U.S. Senator</t>
  </si>
  <si>
    <t>military</t>
  </si>
  <si>
    <t>----</t>
  </si>
  <si>
    <t>New York</t>
  </si>
  <si>
    <t>lawyer, political organizer</t>
  </si>
  <si>
    <t>local government</t>
  </si>
  <si>
    <t>Ohio</t>
  </si>
  <si>
    <t>North Carolina</t>
  </si>
  <si>
    <t>Kentucky</t>
  </si>
  <si>
    <t>State office</t>
  </si>
  <si>
    <t>New Hampshire</t>
  </si>
  <si>
    <t>Foreign service</t>
  </si>
  <si>
    <t>Pennsylvania</t>
  </si>
  <si>
    <t>Illinois</t>
  </si>
  <si>
    <t>Local office</t>
  </si>
  <si>
    <t>Indiana</t>
  </si>
  <si>
    <t>military historian</t>
  </si>
  <si>
    <t>Secretary of War</t>
  </si>
  <si>
    <t>New Jersey</t>
  </si>
  <si>
    <t>academic</t>
  </si>
  <si>
    <t>business owner</t>
  </si>
  <si>
    <t>State Governor</t>
  </si>
  <si>
    <t>Secretary of Commerce</t>
  </si>
  <si>
    <t>Iowa</t>
  </si>
  <si>
    <t>mining engineer</t>
  </si>
  <si>
    <t>Missouri</t>
  </si>
  <si>
    <t>Kansas</t>
  </si>
  <si>
    <t>politician</t>
  </si>
  <si>
    <t>Texas</t>
  </si>
  <si>
    <t>teacher</t>
  </si>
  <si>
    <t>California</t>
  </si>
  <si>
    <t>Georgia</t>
  </si>
  <si>
    <t>farmer</t>
  </si>
  <si>
    <t>Out of office</t>
  </si>
  <si>
    <t>actor</t>
  </si>
  <si>
    <t>Federal office</t>
  </si>
  <si>
    <t>businessman</t>
  </si>
  <si>
    <t>State Attorney General</t>
  </si>
  <si>
    <t>Arkansas</t>
  </si>
  <si>
    <t>lawyer, teacher</t>
  </si>
  <si>
    <t>William R. King</t>
  </si>
  <si>
    <t>military governor</t>
  </si>
  <si>
    <t>Thomas A. Hendricks</t>
  </si>
  <si>
    <t>Garret Hobart</t>
  </si>
  <si>
    <t>James S. Sherman</t>
  </si>
  <si>
    <t>Territorial governor</t>
  </si>
  <si>
    <t>judicial</t>
  </si>
  <si>
    <t>education</t>
  </si>
  <si>
    <t>Spiro Agnew</t>
  </si>
  <si>
    <t>Michigan</t>
  </si>
  <si>
    <t>#</t>
  </si>
  <si>
    <t>Age at Inauguration</t>
  </si>
  <si>
    <t>Lifespan in Days</t>
  </si>
  <si>
    <t>None</t>
  </si>
  <si>
    <t>James Garfield</t>
  </si>
  <si>
    <t>Lyndon Johnson</t>
  </si>
  <si>
    <t>Millions of Dollars</t>
  </si>
  <si>
    <t>Silkworms</t>
  </si>
  <si>
    <t>Rabbit</t>
  </si>
  <si>
    <t>Dogs</t>
  </si>
  <si>
    <t>Donkeys</t>
  </si>
  <si>
    <t>Horses</t>
  </si>
  <si>
    <t>Parrot</t>
  </si>
  <si>
    <t>Mockingbird</t>
  </si>
  <si>
    <t>Bears</t>
  </si>
  <si>
    <t>Alligators</t>
  </si>
  <si>
    <t>Chickens</t>
  </si>
  <si>
    <t>Tigers</t>
  </si>
  <si>
    <t>Cows</t>
  </si>
  <si>
    <t>Goats</t>
  </si>
  <si>
    <t>canaries</t>
  </si>
  <si>
    <t>misc birds</t>
  </si>
  <si>
    <t>Eagles</t>
  </si>
  <si>
    <t>Turkey</t>
  </si>
  <si>
    <t>White Mice</t>
  </si>
  <si>
    <t>Cats</t>
  </si>
  <si>
    <t>Opossums</t>
  </si>
  <si>
    <t>Snakes</t>
  </si>
  <si>
    <t>Guinea Pigs</t>
  </si>
  <si>
    <t>Rat</t>
  </si>
  <si>
    <t>Badger</t>
  </si>
  <si>
    <t>Pig</t>
  </si>
  <si>
    <t>Ram</t>
  </si>
  <si>
    <t>Sheep</t>
  </si>
  <si>
    <t>Raccoons</t>
  </si>
  <si>
    <t>Bobcats</t>
  </si>
  <si>
    <t>Geese</t>
  </si>
  <si>
    <t>Lions</t>
  </si>
  <si>
    <t>Hippos</t>
  </si>
  <si>
    <t>Wallabies</t>
  </si>
  <si>
    <t>Duikers</t>
  </si>
  <si>
    <t>Crocodiles</t>
  </si>
  <si>
    <t>Parakeets</t>
  </si>
  <si>
    <t>Hampsters</t>
  </si>
  <si>
    <t>Dutch</t>
  </si>
  <si>
    <t>French</t>
  </si>
  <si>
    <t>German</t>
  </si>
  <si>
    <t>Greek</t>
  </si>
  <si>
    <t>Hebrew</t>
  </si>
  <si>
    <t>Indonesian</t>
  </si>
  <si>
    <t>Italian</t>
  </si>
  <si>
    <t>Latin</t>
  </si>
  <si>
    <t>Mandarin Chinese</t>
  </si>
  <si>
    <t>Spanish</t>
  </si>
  <si>
    <t>Proficient</t>
  </si>
  <si>
    <t>Native</t>
  </si>
  <si>
    <t>Conversational</t>
  </si>
  <si>
    <t>No</t>
  </si>
  <si>
    <t>Language Score</t>
  </si>
  <si>
    <t>Presbyterian</t>
  </si>
  <si>
    <t>Episcopalian/Deism?</t>
  </si>
  <si>
    <t>no affiliation</t>
  </si>
  <si>
    <t>Episcopalian</t>
  </si>
  <si>
    <t>no specific affiliation</t>
  </si>
  <si>
    <t>Deism/Episcopalian</t>
  </si>
  <si>
    <t>Unitarian</t>
  </si>
  <si>
    <t>Dutch Reformed</t>
  </si>
  <si>
    <t>Methodist</t>
  </si>
  <si>
    <t>no affiliation </t>
  </si>
  <si>
    <t>Presbyterian, Methodist</t>
  </si>
  <si>
    <t>Disciples of Christ</t>
  </si>
  <si>
    <t>Baptist</t>
  </si>
  <si>
    <t>Congregationalist</t>
  </si>
  <si>
    <t>Quaker</t>
  </si>
  <si>
    <t>Roman Catholic</t>
  </si>
  <si>
    <t>unaffiliated Christian</t>
  </si>
  <si>
    <t>Religious Affiliation</t>
  </si>
  <si>
    <t>Height</t>
  </si>
  <si>
    <t>Height (cm)</t>
  </si>
  <si>
    <t>Many</t>
  </si>
  <si>
    <t>Total Pets</t>
  </si>
  <si>
    <t>Language Level</t>
  </si>
  <si>
    <t>Points</t>
  </si>
  <si>
    <t>Popular Vote</t>
  </si>
  <si>
    <t>Weight</t>
  </si>
  <si>
    <t>BMI</t>
  </si>
  <si>
    <t>Cause of Death</t>
  </si>
  <si>
    <t>The College of William and Mary</t>
  </si>
  <si>
    <t>Martha</t>
  </si>
  <si>
    <t>pneumonia</t>
  </si>
  <si>
    <t>Harvard University</t>
  </si>
  <si>
    <t>Abigail</t>
  </si>
  <si>
    <t>heart failure</t>
  </si>
  <si>
    <t>dysentery</t>
  </si>
  <si>
    <t>Princeton University</t>
  </si>
  <si>
    <t>Dolley</t>
  </si>
  <si>
    <t>natural causes</t>
  </si>
  <si>
    <t>Elizabeth</t>
  </si>
  <si>
    <t>tuberculosis</t>
  </si>
  <si>
    <t>Louisa</t>
  </si>
  <si>
    <t>stroke</t>
  </si>
  <si>
    <t>none</t>
  </si>
  <si>
    <t>Rachel</t>
  </si>
  <si>
    <t>Angelica</t>
  </si>
  <si>
    <t>asthmatic suffocation</t>
  </si>
  <si>
    <t>Hampden-Sydney</t>
  </si>
  <si>
    <t>Anna</t>
  </si>
  <si>
    <t>Letitia</t>
  </si>
  <si>
    <t>respiratory failure</t>
  </si>
  <si>
    <t>University of North Carolina</t>
  </si>
  <si>
    <t>Sarah</t>
  </si>
  <si>
    <t>cholera</t>
  </si>
  <si>
    <t>Margaret</t>
  </si>
  <si>
    <t>heat stroke</t>
  </si>
  <si>
    <t>Bowdoin College</t>
  </si>
  <si>
    <t>Jane</t>
  </si>
  <si>
    <t>stomach inflammation</t>
  </si>
  <si>
    <t>Dickinson College</t>
  </si>
  <si>
    <t>Mary</t>
  </si>
  <si>
    <t>assassinated</t>
  </si>
  <si>
    <t>Eliza</t>
  </si>
  <si>
    <t>United States Military Academy</t>
  </si>
  <si>
    <t>Julia</t>
  </si>
  <si>
    <t>cancer</t>
  </si>
  <si>
    <t>Rutherford B Hayes</t>
  </si>
  <si>
    <t>Kenyon College</t>
  </si>
  <si>
    <t>Lucy</t>
  </si>
  <si>
    <t>heart disease</t>
  </si>
  <si>
    <t>Williams College</t>
  </si>
  <si>
    <t>Lucretia</t>
  </si>
  <si>
    <t>Union College</t>
  </si>
  <si>
    <t>Ellen</t>
  </si>
  <si>
    <t>Frances</t>
  </si>
  <si>
    <t>Miami University (Ohio)</t>
  </si>
  <si>
    <t>Caroline</t>
  </si>
  <si>
    <t>Allegheny College, one term</t>
  </si>
  <si>
    <t>Ida</t>
  </si>
  <si>
    <t>Edith</t>
  </si>
  <si>
    <t>coronary embolism</t>
  </si>
  <si>
    <t>Yale University</t>
  </si>
  <si>
    <t>Helen</t>
  </si>
  <si>
    <t>heart attack</t>
  </si>
  <si>
    <t>Ohio Central College</t>
  </si>
  <si>
    <t>Florence</t>
  </si>
  <si>
    <t>Amherst College</t>
  </si>
  <si>
    <t>Grace</t>
  </si>
  <si>
    <t>Stanford Univesity</t>
  </si>
  <si>
    <t>Lou</t>
  </si>
  <si>
    <t>internal hemorrhaging</t>
  </si>
  <si>
    <t>Eleanor</t>
  </si>
  <si>
    <t>University of Missouri, Kansas</t>
  </si>
  <si>
    <t>Bess</t>
  </si>
  <si>
    <t>cardiovascular collapse</t>
  </si>
  <si>
    <t>Mamie</t>
  </si>
  <si>
    <t>Catholic</t>
  </si>
  <si>
    <t>Jacqueline</t>
  </si>
  <si>
    <t>Texas State University, San Marcos</t>
  </si>
  <si>
    <t>Lady Bird</t>
  </si>
  <si>
    <t>Whittier College</t>
  </si>
  <si>
    <t>Pat</t>
  </si>
  <si>
    <t>University of Michigan</t>
  </si>
  <si>
    <t>Betty</t>
  </si>
  <si>
    <t>cerebrovascular disease</t>
  </si>
  <si>
    <t>United States Naval Academy</t>
  </si>
  <si>
    <t>Rosalynn</t>
  </si>
  <si>
    <t>Eureka College</t>
  </si>
  <si>
    <t>Nancy</t>
  </si>
  <si>
    <t>Alzheimer's disease</t>
  </si>
  <si>
    <t>Barbara</t>
  </si>
  <si>
    <t>Georgetown University</t>
  </si>
  <si>
    <t>Hillary</t>
  </si>
  <si>
    <t>Laura</t>
  </si>
  <si>
    <t>Columbia University</t>
  </si>
  <si>
    <t>Michelle</t>
  </si>
  <si>
    <t>Male children as of Election</t>
  </si>
  <si>
    <t>Female Children as of Election</t>
  </si>
  <si>
    <t>Not Applicable</t>
  </si>
  <si>
    <t>Weight (Lbs)</t>
  </si>
  <si>
    <t>Brothers</t>
  </si>
  <si>
    <t>Sisters</t>
  </si>
  <si>
    <t>Wife's Name</t>
  </si>
  <si>
    <t xml:space="preserve">Martha </t>
  </si>
  <si>
    <t>Undergraduate Institution</t>
  </si>
  <si>
    <t>Year of Birth</t>
  </si>
  <si>
    <t>Month of Birth</t>
  </si>
  <si>
    <t>Day of Birth</t>
  </si>
  <si>
    <t>Year of Death</t>
  </si>
  <si>
    <t>Month of Death</t>
  </si>
  <si>
    <t>Day of Death</t>
  </si>
  <si>
    <t>Year of Inauguration</t>
  </si>
  <si>
    <t>Month of Inauguration</t>
  </si>
  <si>
    <t>Day of Inauguration</t>
  </si>
  <si>
    <t>Year Term Ended</t>
  </si>
  <si>
    <t>Month Term Ended</t>
  </si>
  <si>
    <t>Day Term Ended</t>
  </si>
  <si>
    <t>Length of Retirement (Days)</t>
  </si>
  <si>
    <t>Zodiac Sign</t>
  </si>
  <si>
    <t>Pisces</t>
  </si>
  <si>
    <t>Scorpio</t>
  </si>
  <si>
    <t>Aries</t>
  </si>
  <si>
    <t>Taurus</t>
  </si>
  <si>
    <t>Cancer</t>
  </si>
  <si>
    <t>Sagittarius</t>
  </si>
  <si>
    <t>Aquarius</t>
  </si>
  <si>
    <t>Capricorn</t>
  </si>
  <si>
    <t>Libra</t>
  </si>
  <si>
    <t>Leo</t>
  </si>
  <si>
    <t>Virgo</t>
  </si>
  <si>
    <t>Gemini</t>
  </si>
  <si>
    <t>Age</t>
  </si>
  <si>
    <t>Group</t>
  </si>
  <si>
    <t>30s</t>
  </si>
  <si>
    <t>40s</t>
  </si>
  <si>
    <t>50s</t>
  </si>
  <si>
    <t>60s</t>
  </si>
  <si>
    <t>70s</t>
  </si>
  <si>
    <t>80s</t>
  </si>
  <si>
    <t>Sex</t>
  </si>
  <si>
    <t>Male</t>
  </si>
  <si>
    <t>Height (in)</t>
  </si>
  <si>
    <t>Zero</t>
  </si>
  <si>
    <t>Money (in Millions)</t>
  </si>
  <si>
    <t>A Few</t>
  </si>
  <si>
    <t>Too Many</t>
  </si>
  <si>
    <t>Foreign Language Skills</t>
  </si>
  <si>
    <t>Nonexistent</t>
  </si>
  <si>
    <t>Negligible</t>
  </si>
  <si>
    <t>Respectable</t>
  </si>
  <si>
    <t>Superior</t>
  </si>
  <si>
    <t>Animals</t>
  </si>
  <si>
    <t>Passive</t>
  </si>
  <si>
    <t>Enthusiastic</t>
  </si>
  <si>
    <t>Zookeeper</t>
  </si>
  <si>
    <t>Love for Animals</t>
  </si>
  <si>
    <t>Election Number (Year)</t>
  </si>
  <si>
    <t>Vacant</t>
  </si>
  <si>
    <t>Class</t>
  </si>
  <si>
    <t>Underweight</t>
  </si>
  <si>
    <t>Average</t>
  </si>
  <si>
    <t>Overweight</t>
  </si>
  <si>
    <t>Obese</t>
  </si>
  <si>
    <t>Height (Inches)</t>
  </si>
  <si>
    <t>Short</t>
  </si>
  <si>
    <t>Tall</t>
  </si>
  <si>
    <t>Faith</t>
  </si>
  <si>
    <t>Anglican</t>
  </si>
  <si>
    <t>Unspecified</t>
  </si>
  <si>
    <t>Reformed</t>
  </si>
  <si>
    <t>Congregational</t>
  </si>
  <si>
    <t>Macro-Group</t>
  </si>
  <si>
    <t>Protestant</t>
  </si>
  <si>
    <t>Relationship with Alcohol</t>
  </si>
  <si>
    <t>Casual Drinker</t>
  </si>
  <si>
    <t>http://www.chow.com/food-news/54010/drunk-on-george-washington/</t>
  </si>
  <si>
    <t>http://www.history.org/foundation/journal/holiday07/drink.cfm</t>
  </si>
  <si>
    <t>Drank three glasses of "weak wine" daily</t>
  </si>
  <si>
    <t>http://www.doctorzebra.com/prez/g03.htm</t>
  </si>
  <si>
    <t>Inconclusive</t>
  </si>
  <si>
    <t>Notes on Source</t>
  </si>
  <si>
    <t>Drank Daily, really liked alcohol, but not necessarily an alcoholic</t>
  </si>
  <si>
    <t>http://www.history.org/foundation/journal/holiday07/drink.cfm
http://www.doctorzebra.com/prez/g02.htm</t>
  </si>
  <si>
    <t>No clear source</t>
  </si>
  <si>
    <t>Secret Lives of the U.S. Presidents: What Your Teachers Never Told You About … (Cormac O'Brien)</t>
  </si>
  <si>
    <t>Heavy Drinker</t>
  </si>
  <si>
    <t>Unclear</t>
  </si>
  <si>
    <t>http://www.doctorzebra.com/prez/g14.htm</t>
  </si>
  <si>
    <t>"There's nothing left... but to get drunk" -- Upon leaving office</t>
  </si>
  <si>
    <t>http://www.doctorzebra.com/prez/g13.htm</t>
  </si>
  <si>
    <t>Healthnut</t>
  </si>
  <si>
    <t>http://www.doctorzebra.com/prez/g12.htm#zree2</t>
  </si>
  <si>
    <t>James K Polk</t>
  </si>
  <si>
    <t>http://millercenter.org/president/polk/essays/firstlady/sarah</t>
  </si>
  <si>
    <t>Doesn't sound like wife would've allowed it</t>
  </si>
  <si>
    <t>Rarely</t>
  </si>
  <si>
    <t>Doesn't sound like wife would've allowed it and he was a workaholic</t>
  </si>
  <si>
    <t>http://www2.potsdam.edu/hansondj/files/Alcohol-and-Drinking-in-American-Life-and-Culture.html</t>
  </si>
  <si>
    <t>Liked Madeira, so casual?</t>
  </si>
  <si>
    <t>Favorite drink: Yard of Flannel. Unclear how much he drank</t>
  </si>
  <si>
    <t>Unclear; liked Madeira</t>
  </si>
  <si>
    <t>"Teetotaler"; but apparently drank hard cider</t>
  </si>
  <si>
    <t>Teetotaler?</t>
  </si>
  <si>
    <t>http://www2.potsdam.edu/hansondj/files/Alcohol-and-Drinking-in-American-Life-and-Culture.html
http://www.doctorzebra.com/prez/g09.htm</t>
  </si>
  <si>
    <t>Source for Relationship towards Alcohol</t>
  </si>
  <si>
    <t>http://www.doctorzebra.com/prez/g08.htm</t>
  </si>
  <si>
    <t>"Blue Whiskey Van"; Born in a Tavern</t>
  </si>
  <si>
    <t>http://www.ohiohistorycentral.org/entry.php?rec=209</t>
  </si>
  <si>
    <t>Doesn't say how much</t>
  </si>
  <si>
    <t>Unclear how much he really drank</t>
  </si>
  <si>
    <t>http://opinionator.blogs.nytimes.com/2012/04/21/the-wrath-of-grapes-2/</t>
  </si>
  <si>
    <t>But liked cocktails?</t>
  </si>
  <si>
    <t>http://opinionator.blogs.nytimes.com/2012/04/21/the-wrath-of-grapes-2/
http://www2.potsdam.edu/hansondj/files/Alcohol-and-Drinking-in-American-Life-and-Culture.html</t>
  </si>
  <si>
    <t>Martinis</t>
  </si>
  <si>
    <t>Franklin Roosevelt</t>
  </si>
  <si>
    <t>But owned taverns</t>
  </si>
  <si>
    <t>But liked Cocktails?</t>
  </si>
  <si>
    <t>But liked Mint Juleps</t>
  </si>
  <si>
    <t>But got drunk before inauguration to calm his nerves</t>
  </si>
  <si>
    <t>http://www.doctorzebra.com/prez/g17.htm</t>
  </si>
  <si>
    <t>Ulysses S Grant</t>
  </si>
  <si>
    <t>http://www.doctorzebra.com/prez/g18.htm</t>
  </si>
  <si>
    <t>Rid White house of alcohol</t>
  </si>
  <si>
    <t>http://www.doctorzebra.com/prez/g19.htm</t>
  </si>
  <si>
    <t>http://millercenter.org/president/garfield/essays/biography/print</t>
  </si>
  <si>
    <t>Teetotaler</t>
  </si>
  <si>
    <t>At least while president</t>
  </si>
  <si>
    <t>Drank excessively in college</t>
  </si>
  <si>
    <t>Chester A Arthur</t>
  </si>
  <si>
    <t>http://www.doctorzebra.com/prez/g21.htm</t>
  </si>
  <si>
    <t>Thought "only four glasses a day" was too restrictive</t>
  </si>
  <si>
    <t>http://www.doctorzebra.com/prez/g22.htm</t>
  </si>
  <si>
    <t>No clear source on the subject. If it wasn't remarkable, he was probably a casual drinker or rarely drank.</t>
  </si>
  <si>
    <t>Unclear actually, couldn't find a source for this</t>
  </si>
  <si>
    <t>http://millercenter.org/president/mckinley/essays/biography/print</t>
  </si>
  <si>
    <t>Drank a little whiskey before bed</t>
  </si>
  <si>
    <t>http://www.rustycans.com/HISTORY/prohibition.html</t>
  </si>
  <si>
    <t>President at the beginning of prohibition, but apparently didn't support it</t>
  </si>
  <si>
    <t>Didn't fully support prohibition, but was pres during its beginning</t>
  </si>
  <si>
    <r>
      <t>Adams (1939, 1964), </t>
    </r>
    <r>
      <rPr>
        <i/>
        <sz val="8"/>
        <color rgb="FF000000"/>
        <rFont val="Arial"/>
        <family val="2"/>
      </rPr>
      <t>Incredible Era</t>
    </r>
    <r>
      <rPr>
        <sz val="8"/>
        <color rgb="FF000000"/>
        <rFont val="Arial"/>
        <family val="2"/>
      </rPr>
      <t>, pp. 270–271</t>
    </r>
  </si>
  <si>
    <t>Warren Harding</t>
  </si>
  <si>
    <t>Even though it was during prohibition</t>
  </si>
  <si>
    <t>During prohibition</t>
  </si>
  <si>
    <t>http://kaiology.wordpress.com/2010/09/18/water-water-everywhere-and-not-a-drop-to-drink-coolidge-and-prohibition-2/</t>
  </si>
  <si>
    <t>Did not oppose alcohol, but apparently didn't drink, and was pres during prohibition</t>
  </si>
  <si>
    <t>http://opinionator.blogs.nytimes.com/2012/04/21/the-wrath-of-grapes-2/
http://www.doctorzebra.com/prez/g31.htm</t>
  </si>
  <si>
    <t>Liked to drink occasionally</t>
  </si>
  <si>
    <t>http://www.doctorzebra.com/prez/g33.htm</t>
  </si>
  <si>
    <t>Dwight D Eisenhower</t>
  </si>
  <si>
    <t>John F Kennedy</t>
  </si>
  <si>
    <t>http://www.slate.com/articles/news_and_politics/politics/2009/01/obama_raises_the_bar.html</t>
  </si>
  <si>
    <t>Didn't drink much, but did drink socially?</t>
  </si>
  <si>
    <t>http://www.doctorzebra.com/prez/g38.htm</t>
  </si>
  <si>
    <t>Alcoholic wife, alcoholic dad; unclear how much he drank</t>
  </si>
  <si>
    <t>Alcoholic wife and dad, unclear how much he drank</t>
  </si>
  <si>
    <t>http://larrybrownsports.com/soccer/clinton-celebrates-with-bocanegra/22279</t>
  </si>
  <si>
    <t>George HW Bush</t>
  </si>
  <si>
    <t>No clear source, assume casually</t>
  </si>
  <si>
    <t>Not Often</t>
  </si>
  <si>
    <t>http://www.doctorzebra.com/prez/g40.htm</t>
  </si>
  <si>
    <t>Notes on Alcohol Usage</t>
  </si>
  <si>
    <t>Sexual Promiscuity</t>
  </si>
  <si>
    <t>Notes on Promiscuity</t>
  </si>
  <si>
    <t>Wife slept around</t>
  </si>
  <si>
    <t>Restrained</t>
  </si>
  <si>
    <t>Skinny dipped with female reporters?</t>
  </si>
  <si>
    <t>Philanderer</t>
  </si>
  <si>
    <t>Libertine</t>
  </si>
  <si>
    <t>Claimed a child born to a loose woman; married his stepdaughter</t>
  </si>
  <si>
    <t>Promiscuity</t>
  </si>
  <si>
    <t>http://therumpus.net/2011/02/on-this-presidents-day-a-brief-history-of-presidential-sex-dirt/</t>
  </si>
  <si>
    <t>George W Bush</t>
  </si>
  <si>
    <t>Possibly gay</t>
  </si>
  <si>
    <t>Probably not gay, but rumored to be</t>
  </si>
  <si>
    <t>BMI 2</t>
  </si>
  <si>
    <t>http://www.jimwegryn.com/Names/Presidents.php?last=bmi&amp;order=asc&amp;col=bmi</t>
  </si>
  <si>
    <t>http://en.wikipedia.org/wiki/Heights_of_presidents_and_presidential_candidates_of_the_United_States</t>
  </si>
  <si>
    <t>BMI (Formula)</t>
  </si>
  <si>
    <t>BMI (According to Jim Wegryn)</t>
  </si>
  <si>
    <t>Children</t>
  </si>
  <si>
    <t>Wife</t>
  </si>
  <si>
    <t>Siblings</t>
  </si>
  <si>
    <t>Religion</t>
  </si>
  <si>
    <t>http://en.wikipedia.org/wiki/Religious_affiliations_of_Presidents_of_the_United_States</t>
  </si>
  <si>
    <t>http://en.wikipedia.org/wiki/United_States_presidential_pets</t>
  </si>
  <si>
    <t>Pets</t>
  </si>
  <si>
    <t>http://en.wikipedia.org/wiki/List_of_multilingual_Presidents_of_the_United_States</t>
  </si>
  <si>
    <t>Foreign Languages</t>
  </si>
  <si>
    <t>http://en.wikipedia.org/wiki/List_of_United_States_Presidents_by_net_worth</t>
  </si>
  <si>
    <t>Net Worth</t>
  </si>
  <si>
    <t>Occupations</t>
  </si>
  <si>
    <t>http://en.wikipedia.org/wiki/List_of_Presidents_of_the_United_States_by_occupation</t>
  </si>
  <si>
    <t>Age, date of birth, time in office, days of retirement, inauguration day</t>
  </si>
  <si>
    <t>http://en.wikipedia.org/wiki/List_of_Presidents_of_the_United_States_by_age</t>
  </si>
  <si>
    <t>Undergrad Institution</t>
  </si>
  <si>
    <t>http://en.wikipedia.org/wiki/Handedness_of_Presidents_of_the_United_States</t>
  </si>
  <si>
    <t>Facial Hair</t>
  </si>
  <si>
    <t>Sideburns</t>
  </si>
  <si>
    <t>Clean-shaven</t>
  </si>
  <si>
    <t>Beard</t>
  </si>
  <si>
    <t>Moustache</t>
  </si>
  <si>
    <t>http://en.wikipedia.org/wiki/List_of_Presidents_of_the_United_States_with_facial_hair</t>
  </si>
  <si>
    <t>He was a male model, so probably</t>
  </si>
  <si>
    <t>Unclear whether he cheated on his wife, but certainly slept around as a widower</t>
  </si>
  <si>
    <t>http://www.cracked.com/article_18945_6-presidential-secrets-your-history-teacher-didnt-mention_p1.html</t>
  </si>
  <si>
    <t>Was a male model, hot football player at Michigan, so presumably he was at least libertine. No evidence he cheated on Betty, though.</t>
  </si>
  <si>
    <t>http://www.slate.com/articles/news_and_politics/chatterbox/1999/03/gipper_the_ripper.html</t>
  </si>
  <si>
    <t>Alleged rapist. Veracity uncertain</t>
  </si>
  <si>
    <t>Accused of rape, veracity uncertain</t>
  </si>
  <si>
    <t>Probably never cheated though</t>
  </si>
  <si>
    <t>http://weirdnews.about.com/b/2009/06/09/this-just-looks-like-former-president-bushs-sex-scandal.htm</t>
  </si>
  <si>
    <t>Photo of a bikini-clad model on his lap. Probably not a philanderer though</t>
  </si>
  <si>
    <t>Never had sex with Kay Summersby, though he surely could have</t>
  </si>
  <si>
    <t>http://en.wikipedia.org/wiki/Kay_Summersby</t>
  </si>
  <si>
    <t>DDE had "difficulty" consummating the affair</t>
  </si>
  <si>
    <t>http://www.theatlantic.com/national/archive/2009/08/political-sex-scandals/23031/</t>
  </si>
  <si>
    <t>Harry Truman</t>
  </si>
  <si>
    <t>No Clear Source</t>
  </si>
  <si>
    <t>IF he was, it certainly wasn't the biggest issue of his presidency</t>
  </si>
  <si>
    <t>http://en.wikipedia.org/wiki/Lucy_Page_Mercer_Rutherfurd
http://www.afterellen.com/node/30310</t>
  </si>
  <si>
    <t>And his wife was Bi?</t>
  </si>
  <si>
    <t>Eleanor was possibly sleeping with other women too</t>
  </si>
  <si>
    <t>Couldn't find evidence to suggest either way; assume the best</t>
  </si>
  <si>
    <t>http://www.americanheritage.com/content/love-and-guilt-woodrow-wilson-and-mary-hulbert
http://njmonthly.com/articles/lifestyle/people/the-governor-the-first-lady-and-the-other-woman.html</t>
  </si>
  <si>
    <t>Relationship with Mary not entirely clear</t>
  </si>
  <si>
    <t>nature of extramarital relationship unclear</t>
  </si>
  <si>
    <t>No Source Found</t>
  </si>
  <si>
    <t>Assume the best</t>
  </si>
  <si>
    <t>But was known as a moralist, assume the best</t>
  </si>
  <si>
    <t>Not Source Found</t>
  </si>
  <si>
    <t>Not necessarily a philanderer, though</t>
  </si>
  <si>
    <t>http://www.britannica.com/EBchecked/topic/225942/James-A-Garfield</t>
  </si>
  <si>
    <t>http://faculty.css.edu/mkelsey/usgrant/Julia.html</t>
  </si>
  <si>
    <t>Sounds like he and Julia had a really cute marriage. Assume he wasn't a philanderer.</t>
  </si>
  <si>
    <t>Unknown, but sounds like he really loved Julia until he died</t>
  </si>
  <si>
    <t>http://en.wikipedia.org/wiki/Sally_Fairfax</t>
  </si>
  <si>
    <t>Probably didn't cheat on Martha with Sally</t>
  </si>
  <si>
    <t>Affair with Sally Fairfax possible, but unlikely</t>
  </si>
  <si>
    <t>No Explicit Source</t>
  </si>
  <si>
    <t>But by all accounts was disgusted with France's loose women and loved Abigail dearly</t>
  </si>
  <si>
    <t>http://en.wikipedia.org/wiki/Sally_Hemings</t>
  </si>
  <si>
    <t>Sally Hemings, but that was after Martha died</t>
  </si>
  <si>
    <t>Musicality</t>
  </si>
  <si>
    <t>Notes on Musicality</t>
  </si>
  <si>
    <t>Appreciator</t>
  </si>
  <si>
    <t>Musician</t>
  </si>
  <si>
    <t>http://www.washingtontimes.com/news/2010/oct/9/list-music-presidents/</t>
  </si>
  <si>
    <t>Not Musical</t>
  </si>
  <si>
    <t>Piano</t>
  </si>
  <si>
    <t>Saxophone</t>
  </si>
  <si>
    <t>Violin</t>
  </si>
  <si>
    <t>Music Sources</t>
  </si>
  <si>
    <t>Banjo</t>
  </si>
  <si>
    <t>Flute</t>
  </si>
  <si>
    <t>Violin, Cello, Clavichord</t>
  </si>
  <si>
    <t>http://musiced.about.com/od/famousmusicians1/a/famouspeople.htm</t>
  </si>
  <si>
    <t>http://georgewbush-whitehouse.archives.gov/kids/presidents/johntyler.html</t>
  </si>
  <si>
    <t>Tuba, and others</t>
  </si>
  <si>
    <t>http://www.history.com/photos/warren-g-harding/photo5</t>
  </si>
  <si>
    <t>Unknown / Not remarkable</t>
  </si>
  <si>
    <t>Not Found</t>
  </si>
  <si>
    <t>Seems probable that they appreciated music, seems Dolly might have played Piano</t>
  </si>
  <si>
    <t>http://www.virginia.edu/topnews/releases2000/crystalflute-july-11-2000.html</t>
  </si>
  <si>
    <t>Might have been appreciator, unknown</t>
  </si>
  <si>
    <t>No information</t>
  </si>
  <si>
    <t>First to use campaign music, so at least knew the power of it</t>
  </si>
  <si>
    <t>http://en.wikipedia.org/wiki/Timeline_of_music_in_the_United_States_(1820%E2%80%931849)</t>
  </si>
  <si>
    <t>http://www.whitehousehistory.org/whha_timelines/timelines_music-01.html</t>
  </si>
  <si>
    <t>No real source, but entertained a choir of blind-deaf children, which had to have been terrible</t>
  </si>
  <si>
    <t>Hutchinson Family?</t>
  </si>
  <si>
    <t>At least collected musical instruments, his wife played</t>
  </si>
  <si>
    <t>http://www.whitehousehistory.org/whha_timelines/timelines_music-02.html</t>
  </si>
  <si>
    <t>No Indiciation that he was</t>
  </si>
  <si>
    <t>Apparently had a musical white house</t>
  </si>
  <si>
    <t>No indication that he was</t>
  </si>
  <si>
    <t xml:space="preserve">No indication that he was especially </t>
  </si>
  <si>
    <t>Hobbies Source</t>
  </si>
  <si>
    <t>Gambling</t>
  </si>
  <si>
    <t>Also like outdoorsy things like riding, fishing, walking. And Billiards</t>
  </si>
  <si>
    <t>Fishing</t>
  </si>
  <si>
    <t>Reading</t>
  </si>
  <si>
    <t>Walking, riding</t>
  </si>
  <si>
    <t>Chess</t>
  </si>
  <si>
    <t>Riding, reading</t>
  </si>
  <si>
    <t>Riding</t>
  </si>
  <si>
    <t>Hunting</t>
  </si>
  <si>
    <t>Swimming</t>
  </si>
  <si>
    <t>Skinnydipping</t>
  </si>
  <si>
    <t>Walking</t>
  </si>
  <si>
    <t>Riding, reading the bible</t>
  </si>
  <si>
    <t>Working</t>
  </si>
  <si>
    <t>"None Found"</t>
  </si>
  <si>
    <t>No Leisure Activity</t>
  </si>
  <si>
    <t>Leisure Activity</t>
  </si>
  <si>
    <t>Notes on Leisure Activities</t>
  </si>
  <si>
    <t>Drinking</t>
  </si>
  <si>
    <t>A bit of a polymath, according to some</t>
  </si>
  <si>
    <t>Wrestling</t>
  </si>
  <si>
    <t>Croquet</t>
  </si>
  <si>
    <t>Diving, Shooting</t>
  </si>
  <si>
    <t>Billiards</t>
  </si>
  <si>
    <t>Swimming, Walking</t>
  </si>
  <si>
    <t>Fighting, of all sorts</t>
  </si>
  <si>
    <t>Golf</t>
  </si>
  <si>
    <t>Riding, Walking</t>
  </si>
  <si>
    <t>Poker, Riding</t>
  </si>
  <si>
    <t>Mechanical Horse</t>
  </si>
  <si>
    <t>He loved that thing</t>
  </si>
  <si>
    <t>Medicine Ball</t>
  </si>
  <si>
    <t>Sailing</t>
  </si>
  <si>
    <t>Stamp collecting, swimming</t>
  </si>
  <si>
    <t>Fishing, Painting, Golfing, Bridge</t>
  </si>
  <si>
    <t>Swimming, Football</t>
  </si>
  <si>
    <t>Riding, Fishing</t>
  </si>
  <si>
    <t>Bowling</t>
  </si>
  <si>
    <t>Jogging, Sailing, Shooting, Skiing, Swimming</t>
  </si>
  <si>
    <t>Canoeing, Fishing, Jogging, Skiing, Softball, Tennis</t>
  </si>
  <si>
    <t>Fishing, Horseshoes, Hunting, Jogging, Tennis</t>
  </si>
  <si>
    <t>Jogging</t>
  </si>
  <si>
    <t>Basketball</t>
  </si>
  <si>
    <t>http://library.thinkquest.org/TQ0312172/</t>
  </si>
  <si>
    <t>http://www.dailyfinance.com/photos/obama-family-a-peek-inside-their-personal-lives/3656770/</t>
  </si>
  <si>
    <t>http://en.wikipedia.org/wiki/William_Henry_Harrison</t>
  </si>
  <si>
    <t>Had children with a slave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</si>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</sst>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"/>
    <numFmt numFmtId="165" formatCode="&quot;$&quot;#,##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i/>
      <sz val="8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1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3" fillId="14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1" fontId="3" fillId="19" borderId="3" xfId="0" applyNumberFormat="1" applyFont="1" applyFill="1" applyBorder="1" applyAlignment="1">
      <alignment horizontal="center" vertical="center" wrapText="1"/>
    </xf>
    <xf numFmtId="1" fontId="3" fillId="19" borderId="1" xfId="0" applyNumberFormat="1" applyFont="1" applyFill="1" applyBorder="1" applyAlignment="1">
      <alignment horizontal="center" vertical="center" wrapText="1"/>
    </xf>
    <xf numFmtId="3" fontId="6" fillId="19" borderId="1" xfId="0" applyNumberFormat="1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65" fontId="3" fillId="15" borderId="3" xfId="1" applyNumberFormat="1" applyFont="1" applyFill="1" applyBorder="1" applyAlignment="1">
      <alignment horizontal="center" vertical="center" wrapText="1"/>
    </xf>
    <xf numFmtId="165" fontId="3" fillId="15" borderId="1" xfId="1" applyNumberFormat="1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" fontId="4" fillId="18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166" fontId="4" fillId="18" borderId="2" xfId="0" applyNumberFormat="1" applyFont="1" applyFill="1" applyBorder="1" applyAlignment="1">
      <alignment horizontal="center" vertical="center" wrapText="1"/>
    </xf>
    <xf numFmtId="166" fontId="3" fillId="19" borderId="3" xfId="0" applyNumberFormat="1" applyFont="1" applyFill="1" applyBorder="1" applyAlignment="1">
      <alignment horizontal="center" vertical="center" wrapText="1"/>
    </xf>
    <xf numFmtId="166" fontId="3" fillId="19" borderId="1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3" fontId="3" fillId="14" borderId="3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1" fontId="3" fillId="14" borderId="1" xfId="0" applyNumberFormat="1" applyFont="1" applyFill="1" applyBorder="1" applyAlignment="1">
      <alignment horizontal="center" vertical="center" wrapText="1"/>
    </xf>
    <xf numFmtId="3" fontId="8" fillId="19" borderId="1" xfId="0" applyNumberFormat="1" applyFont="1" applyFill="1" applyBorder="1" applyAlignment="1">
      <alignment horizontal="center" vertical="center" wrapText="1"/>
    </xf>
    <xf numFmtId="0" fontId="3" fillId="20" borderId="3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18" borderId="4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 wrapText="1"/>
    </xf>
    <xf numFmtId="0" fontId="3" fillId="19" borderId="6" xfId="0" applyFont="1" applyFill="1" applyBorder="1" applyAlignment="1">
      <alignment horizontal="center" vertical="center" wrapText="1"/>
    </xf>
    <xf numFmtId="0" fontId="2" fillId="21" borderId="7" xfId="0" applyFont="1" applyFill="1" applyBorder="1" applyAlignment="1">
      <alignment wrapText="1"/>
    </xf>
    <xf numFmtId="0" fontId="2" fillId="21" borderId="8" xfId="0" applyFont="1" applyFill="1" applyBorder="1" applyAlignment="1">
      <alignment wrapText="1"/>
    </xf>
    <xf numFmtId="0" fontId="2" fillId="21" borderId="9" xfId="0" applyFont="1" applyFill="1" applyBorder="1" applyAlignment="1">
      <alignment wrapText="1"/>
    </xf>
    <xf numFmtId="164" fontId="3" fillId="17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2" applyAlignment="1">
      <alignment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5" fillId="7" borderId="6" xfId="2" applyFill="1" applyBorder="1" applyAlignment="1">
      <alignment horizontal="center" vertical="center" wrapText="1"/>
    </xf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angscore" displayName="langscore" ref="A1:B4" totalsRowShown="0">
  <autoFilter ref="A1:B4"/>
  <tableColumns count="2">
    <tableColumn id="1" name="Language Level"/>
    <tableColumn id="2" name="Points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age" displayName="age" ref="D1:E7" totalsRowShown="0">
  <autoFilter ref="D1:E7"/>
  <tableColumns count="2">
    <tableColumn id="1" name="Age"/>
    <tableColumn id="2" name="Group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money" displayName="money" ref="G1:H5" totalsRowShown="0">
  <autoFilter ref="G1:H5"/>
  <tableColumns count="2">
    <tableColumn id="1" name="Millions of Dollars"/>
    <tableColumn id="2" name="Group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4" name="languagegroups" displayName="languagegroups" ref="J1:K5" totalsRowShown="0">
  <autoFilter ref="J1:K5"/>
  <tableColumns count="2">
    <tableColumn id="1" name="Language Score"/>
    <tableColumn id="2" name="Group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5" name="animals" displayName="animals" ref="M1:N5" totalsRowShown="0">
  <autoFilter ref="M1:N5"/>
  <tableColumns count="2">
    <tableColumn id="1" name="Animals"/>
    <tableColumn id="2" name="Group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6" name="weightclass" displayName="weightclass" ref="P1:Q5" totalsRowShown="0">
  <autoFilter ref="P1:Q5"/>
  <tableColumns count="2">
    <tableColumn id="1" name="BMI"/>
    <tableColumn id="2" name="Class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heightclass" displayName="heightclass" ref="S1:T4" totalsRowShown="0">
  <autoFilter ref="S1:T4"/>
  <tableColumns count="2">
    <tableColumn id="1" name="Height (Inches)"/>
    <tableColumn id="2" name="Class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8" name="faith" displayName="faith" ref="V1:X19" totalsRowShown="0">
  <autoFilter ref="V1:X19"/>
  <tableColumns count="3">
    <tableColumn id="1" name="Faith"/>
    <tableColumn id="2" name="Group"/>
    <tableColumn id="3" name="Macro-Group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imwegryn.com/Names/Presidents.php?last=bmi&amp;order=asc&amp;col=bmi" TargetMode="External"/><Relationship Id="rId299" Type="http://schemas.openxmlformats.org/officeDocument/2006/relationships/hyperlink" Target="http://www.jimwegryn.com/Names/Presidents.php?last=bmi&amp;order=asc&amp;col=bmi" TargetMode="External"/><Relationship Id="rId21" Type="http://schemas.openxmlformats.org/officeDocument/2006/relationships/hyperlink" Target="http://www.doctorzebra.com/prez/g18.htm" TargetMode="External"/><Relationship Id="rId42" Type="http://schemas.openxmlformats.org/officeDocument/2006/relationships/hyperlink" Target="http://therumpus.net/2011/02/on-this-presidents-day-a-brief-history-of-presidential-sex-dirt/" TargetMode="External"/><Relationship Id="rId63" Type="http://schemas.openxmlformats.org/officeDocument/2006/relationships/hyperlink" Target="http://www.jimwegryn.com/Names/Presidents.php?last=bmi&amp;order=asc&amp;col=bmi" TargetMode="External"/><Relationship Id="rId84" Type="http://schemas.openxmlformats.org/officeDocument/2006/relationships/hyperlink" Target="http://www.jimwegryn.com/Names/Presidents.php?last=bmi&amp;order=asc&amp;col=bmi" TargetMode="External"/><Relationship Id="rId138" Type="http://schemas.openxmlformats.org/officeDocument/2006/relationships/hyperlink" Target="http://www.jimwegryn.com/Names/Presidents.php?last=bmi&amp;order=asc&amp;col=bmi" TargetMode="External"/><Relationship Id="rId159" Type="http://schemas.openxmlformats.org/officeDocument/2006/relationships/hyperlink" Target="http://www.jimwegryn.com/Names/Presidents.php?last=bmi&amp;order=asc&amp;col=bmi" TargetMode="External"/><Relationship Id="rId324" Type="http://schemas.openxmlformats.org/officeDocument/2006/relationships/hyperlink" Target="http://www.jimwegryn.com/Names/Presidents.php?last=bmi&amp;order=asc&amp;col=bmi" TargetMode="External"/><Relationship Id="rId345" Type="http://schemas.openxmlformats.org/officeDocument/2006/relationships/hyperlink" Target="http://www.jimwegryn.com/Names/Presidents.php?last=bmi&amp;order=asc&amp;col=bmi" TargetMode="External"/><Relationship Id="rId366" Type="http://schemas.openxmlformats.org/officeDocument/2006/relationships/hyperlink" Target="http://en.wikipedia.org/wiki/Handedness_of_Presidents_of_the_United_States" TargetMode="External"/><Relationship Id="rId387" Type="http://schemas.openxmlformats.org/officeDocument/2006/relationships/hyperlink" Target="http://www.whitehousehistory.org/whha_timelines/timelines_music-02.html" TargetMode="External"/><Relationship Id="rId170" Type="http://schemas.openxmlformats.org/officeDocument/2006/relationships/hyperlink" Target="http://www.jimwegryn.com/Names/Presidents.php?last=bmi&amp;order=asc&amp;col=bmi" TargetMode="External"/><Relationship Id="rId191" Type="http://schemas.openxmlformats.org/officeDocument/2006/relationships/hyperlink" Target="http://en.wikipedia.org/wiki/List_of_Presidents_of_the_United_States_by_age" TargetMode="External"/><Relationship Id="rId205" Type="http://schemas.openxmlformats.org/officeDocument/2006/relationships/hyperlink" Target="http://www.jimwegryn.com/Names/Presidents.php?last=bmi&amp;order=asc&amp;col=bmi" TargetMode="External"/><Relationship Id="rId226" Type="http://schemas.openxmlformats.org/officeDocument/2006/relationships/hyperlink" Target="http://www.jimwegryn.com/Names/Presidents.php?last=bmi&amp;order=asc&amp;col=bmi" TargetMode="External"/><Relationship Id="rId247" Type="http://schemas.openxmlformats.org/officeDocument/2006/relationships/hyperlink" Target="http://www.jimwegryn.com/Names/Presidents.php?last=bmi&amp;order=asc&amp;col=bmi" TargetMode="External"/><Relationship Id="rId107" Type="http://schemas.openxmlformats.org/officeDocument/2006/relationships/hyperlink" Target="http://www.jimwegryn.com/Names/Presidents.php?last=bmi&amp;order=asc&amp;col=bmi" TargetMode="External"/><Relationship Id="rId268" Type="http://schemas.openxmlformats.org/officeDocument/2006/relationships/hyperlink" Target="http://www.jimwegryn.com/Names/Presidents.php?last=bmi&amp;order=asc&amp;col=bmi" TargetMode="External"/><Relationship Id="rId289" Type="http://schemas.openxmlformats.org/officeDocument/2006/relationships/hyperlink" Target="http://www.jimwegryn.com/Names/Presidents.php?last=bmi&amp;order=asc&amp;col=bmi" TargetMode="External"/><Relationship Id="rId11" Type="http://schemas.openxmlformats.org/officeDocument/2006/relationships/hyperlink" Target="http://www2.potsdam.edu/hansondj/files/Alcohol-and-Drinking-in-American-Life-and-Culture.html" TargetMode="External"/><Relationship Id="rId32" Type="http://schemas.openxmlformats.org/officeDocument/2006/relationships/hyperlink" Target="http://www.slate.com/articles/news_and_politics/politics/2009/01/obama_raises_the_bar.html" TargetMode="External"/><Relationship Id="rId53" Type="http://schemas.openxmlformats.org/officeDocument/2006/relationships/hyperlink" Target="http://www.jimwegryn.com/Names/Presidents.php?last=bmi&amp;order=asc&amp;col=bmi" TargetMode="External"/><Relationship Id="rId74" Type="http://schemas.openxmlformats.org/officeDocument/2006/relationships/hyperlink" Target="http://www.jimwegryn.com/Names/Presidents.php?last=bmi&amp;order=asc&amp;col=bmi" TargetMode="External"/><Relationship Id="rId128" Type="http://schemas.openxmlformats.org/officeDocument/2006/relationships/hyperlink" Target="http://www.jimwegryn.com/Names/Presidents.php?last=bmi&amp;order=asc&amp;col=bmi" TargetMode="External"/><Relationship Id="rId149" Type="http://schemas.openxmlformats.org/officeDocument/2006/relationships/hyperlink" Target="http://www.jimwegryn.com/Names/Presidents.php?last=bmi&amp;order=asc&amp;col=bmi" TargetMode="External"/><Relationship Id="rId314" Type="http://schemas.openxmlformats.org/officeDocument/2006/relationships/hyperlink" Target="http://www.jimwegryn.com/Names/Presidents.php?last=bmi&amp;order=asc&amp;col=bmi" TargetMode="External"/><Relationship Id="rId335" Type="http://schemas.openxmlformats.org/officeDocument/2006/relationships/hyperlink" Target="http://www.jimwegryn.com/Names/Presidents.php?last=bmi&amp;order=asc&amp;col=bmi" TargetMode="External"/><Relationship Id="rId356" Type="http://schemas.openxmlformats.org/officeDocument/2006/relationships/hyperlink" Target="http://www.jimwegryn.com/Names/Presidents.php?last=bmi&amp;order=asc&amp;col=bmi" TargetMode="External"/><Relationship Id="rId377" Type="http://schemas.openxmlformats.org/officeDocument/2006/relationships/hyperlink" Target="http://www.washingtontimes.com/news/2010/oct/9/list-music-presidents/" TargetMode="External"/><Relationship Id="rId5" Type="http://schemas.openxmlformats.org/officeDocument/2006/relationships/hyperlink" Target="http://www.history.org/foundation/journal/holiday07/drink.cfm" TargetMode="External"/><Relationship Id="rId95" Type="http://schemas.openxmlformats.org/officeDocument/2006/relationships/hyperlink" Target="http://www.jimwegryn.com/Names/Presidents.php?last=bmi&amp;order=asc&amp;col=bmi" TargetMode="External"/><Relationship Id="rId160" Type="http://schemas.openxmlformats.org/officeDocument/2006/relationships/hyperlink" Target="http://www.jimwegryn.com/Names/Presidents.php?last=bmi&amp;order=asc&amp;col=bmi" TargetMode="External"/><Relationship Id="rId181" Type="http://schemas.openxmlformats.org/officeDocument/2006/relationships/hyperlink" Target="http://en.wikipedia.org/wiki/Religious_affiliations_of_Presidents_of_the_United_States" TargetMode="External"/><Relationship Id="rId216" Type="http://schemas.openxmlformats.org/officeDocument/2006/relationships/hyperlink" Target="http://www.jimwegryn.com/Names/Presidents.php?last=bmi&amp;order=asc&amp;col=bmi" TargetMode="External"/><Relationship Id="rId237" Type="http://schemas.openxmlformats.org/officeDocument/2006/relationships/hyperlink" Target="http://www.jimwegryn.com/Names/Presidents.php?last=bmi&amp;order=asc&amp;col=bmi" TargetMode="External"/><Relationship Id="rId258" Type="http://schemas.openxmlformats.org/officeDocument/2006/relationships/hyperlink" Target="http://www.jimwegryn.com/Names/Presidents.php?last=bmi&amp;order=asc&amp;col=bmi" TargetMode="External"/><Relationship Id="rId279" Type="http://schemas.openxmlformats.org/officeDocument/2006/relationships/hyperlink" Target="http://www.jimwegryn.com/Names/Presidents.php?last=bmi&amp;order=asc&amp;col=bmi" TargetMode="External"/><Relationship Id="rId22" Type="http://schemas.openxmlformats.org/officeDocument/2006/relationships/hyperlink" Target="http://www.doctorzebra.com/prez/g19.htm" TargetMode="External"/><Relationship Id="rId43" Type="http://schemas.openxmlformats.org/officeDocument/2006/relationships/hyperlink" Target="http://therumpus.net/2011/02/on-this-presidents-day-a-brief-history-of-presidential-sex-dirt/" TargetMode="External"/><Relationship Id="rId64" Type="http://schemas.openxmlformats.org/officeDocument/2006/relationships/hyperlink" Target="http://www.jimwegryn.com/Names/Presidents.php?last=bmi&amp;order=asc&amp;col=bmi" TargetMode="External"/><Relationship Id="rId118" Type="http://schemas.openxmlformats.org/officeDocument/2006/relationships/hyperlink" Target="http://www.jimwegryn.com/Names/Presidents.php?last=bmi&amp;order=asc&amp;col=bmi" TargetMode="External"/><Relationship Id="rId139" Type="http://schemas.openxmlformats.org/officeDocument/2006/relationships/hyperlink" Target="http://www.jimwegryn.com/Names/Presidents.php?last=bmi&amp;order=asc&amp;col=bmi" TargetMode="External"/><Relationship Id="rId290" Type="http://schemas.openxmlformats.org/officeDocument/2006/relationships/hyperlink" Target="http://www.jimwegryn.com/Names/Presidents.php?last=bmi&amp;order=asc&amp;col=bmi" TargetMode="External"/><Relationship Id="rId304" Type="http://schemas.openxmlformats.org/officeDocument/2006/relationships/hyperlink" Target="http://www.jimwegryn.com/Names/Presidents.php?last=bmi&amp;order=asc&amp;col=bmi" TargetMode="External"/><Relationship Id="rId325" Type="http://schemas.openxmlformats.org/officeDocument/2006/relationships/hyperlink" Target="http://www.jimwegryn.com/Names/Presidents.php?last=bmi&amp;order=asc&amp;col=bmi" TargetMode="External"/><Relationship Id="rId346" Type="http://schemas.openxmlformats.org/officeDocument/2006/relationships/hyperlink" Target="http://www.jimwegryn.com/Names/Presidents.php?last=bmi&amp;order=asc&amp;col=bmi" TargetMode="External"/><Relationship Id="rId367" Type="http://schemas.openxmlformats.org/officeDocument/2006/relationships/hyperlink" Target="http://en.wikipedia.org/wiki/List_of_Presidents_of_the_United_States_with_facial_hair" TargetMode="External"/><Relationship Id="rId388" Type="http://schemas.openxmlformats.org/officeDocument/2006/relationships/hyperlink" Target="http://www.whitehousehistory.org/whha_timelines/timelines_music-01.html" TargetMode="External"/><Relationship Id="rId85" Type="http://schemas.openxmlformats.org/officeDocument/2006/relationships/hyperlink" Target="http://www.jimwegryn.com/Names/Presidents.php?last=bmi&amp;order=asc&amp;col=bmi" TargetMode="External"/><Relationship Id="rId150" Type="http://schemas.openxmlformats.org/officeDocument/2006/relationships/hyperlink" Target="http://www.jimwegryn.com/Names/Presidents.php?last=bmi&amp;order=asc&amp;col=bmi" TargetMode="External"/><Relationship Id="rId171" Type="http://schemas.openxmlformats.org/officeDocument/2006/relationships/hyperlink" Target="http://www.jimwegryn.com/Names/Presidents.php?last=bmi&amp;order=asc&amp;col=bmi" TargetMode="External"/><Relationship Id="rId192" Type="http://schemas.openxmlformats.org/officeDocument/2006/relationships/hyperlink" Target="http://en.wikipedia.org/wiki/List_of_Presidents_of_the_United_States_by_age" TargetMode="External"/><Relationship Id="rId206" Type="http://schemas.openxmlformats.org/officeDocument/2006/relationships/hyperlink" Target="http://www.jimwegryn.com/Names/Presidents.php?last=bmi&amp;order=asc&amp;col=bmi" TargetMode="External"/><Relationship Id="rId227" Type="http://schemas.openxmlformats.org/officeDocument/2006/relationships/hyperlink" Target="http://www.jimwegryn.com/Names/Presidents.php?last=bmi&amp;order=asc&amp;col=bmi" TargetMode="External"/><Relationship Id="rId248" Type="http://schemas.openxmlformats.org/officeDocument/2006/relationships/hyperlink" Target="http://www.jimwegryn.com/Names/Presidents.php?last=bmi&amp;order=asc&amp;col=bmi" TargetMode="External"/><Relationship Id="rId269" Type="http://schemas.openxmlformats.org/officeDocument/2006/relationships/hyperlink" Target="http://www.jimwegryn.com/Names/Presidents.php?last=bmi&amp;order=asc&amp;col=bmi" TargetMode="External"/><Relationship Id="rId12" Type="http://schemas.openxmlformats.org/officeDocument/2006/relationships/hyperlink" Target="http://www.doctorzebra.com/prez/g08.htm" TargetMode="External"/><Relationship Id="rId33" Type="http://schemas.openxmlformats.org/officeDocument/2006/relationships/hyperlink" Target="http://www.slate.com/articles/news_and_politics/politics/2009/01/obama_raises_the_bar.html" TargetMode="External"/><Relationship Id="rId108" Type="http://schemas.openxmlformats.org/officeDocument/2006/relationships/hyperlink" Target="http://www.jimwegryn.com/Names/Presidents.php?last=bmi&amp;order=asc&amp;col=bmi" TargetMode="External"/><Relationship Id="rId129" Type="http://schemas.openxmlformats.org/officeDocument/2006/relationships/hyperlink" Target="http://www.jimwegryn.com/Names/Presidents.php?last=bmi&amp;order=asc&amp;col=bmi" TargetMode="External"/><Relationship Id="rId280" Type="http://schemas.openxmlformats.org/officeDocument/2006/relationships/hyperlink" Target="http://www.jimwegryn.com/Names/Presidents.php?last=bmi&amp;order=asc&amp;col=bmi" TargetMode="External"/><Relationship Id="rId315" Type="http://schemas.openxmlformats.org/officeDocument/2006/relationships/hyperlink" Target="http://www.jimwegryn.com/Names/Presidents.php?last=bmi&amp;order=asc&amp;col=bmi" TargetMode="External"/><Relationship Id="rId336" Type="http://schemas.openxmlformats.org/officeDocument/2006/relationships/hyperlink" Target="http://www.jimwegryn.com/Names/Presidents.php?last=bmi&amp;order=asc&amp;col=bmi" TargetMode="External"/><Relationship Id="rId357" Type="http://schemas.openxmlformats.org/officeDocument/2006/relationships/hyperlink" Target="http://www.jimwegryn.com/Names/Presidents.php?last=bmi&amp;order=asc&amp;col=bmi" TargetMode="External"/><Relationship Id="rId54" Type="http://schemas.openxmlformats.org/officeDocument/2006/relationships/hyperlink" Target="http://www.jimwegryn.com/Names/Presidents.php?last=bmi&amp;order=asc&amp;col=bmi" TargetMode="External"/><Relationship Id="rId75" Type="http://schemas.openxmlformats.org/officeDocument/2006/relationships/hyperlink" Target="http://www.jimwegryn.com/Names/Presidents.php?last=bmi&amp;order=asc&amp;col=bmi" TargetMode="External"/><Relationship Id="rId96" Type="http://schemas.openxmlformats.org/officeDocument/2006/relationships/hyperlink" Target="http://www.jimwegryn.com/Names/Presidents.php?last=bmi&amp;order=asc&amp;col=bmi" TargetMode="External"/><Relationship Id="rId140" Type="http://schemas.openxmlformats.org/officeDocument/2006/relationships/hyperlink" Target="http://www.jimwegryn.com/Names/Presidents.php?last=bmi&amp;order=asc&amp;col=bmi" TargetMode="External"/><Relationship Id="rId161" Type="http://schemas.openxmlformats.org/officeDocument/2006/relationships/hyperlink" Target="http://www.jimwegryn.com/Names/Presidents.php?last=bmi&amp;order=asc&amp;col=bmi" TargetMode="External"/><Relationship Id="rId182" Type="http://schemas.openxmlformats.org/officeDocument/2006/relationships/hyperlink" Target="http://en.wikipedia.org/wiki/Religious_affiliations_of_Presidents_of_the_United_States" TargetMode="External"/><Relationship Id="rId217" Type="http://schemas.openxmlformats.org/officeDocument/2006/relationships/hyperlink" Target="http://www.jimwegryn.com/Names/Presidents.php?last=bmi&amp;order=asc&amp;col=bmi" TargetMode="External"/><Relationship Id="rId378" Type="http://schemas.openxmlformats.org/officeDocument/2006/relationships/hyperlink" Target="http://www.washingtontimes.com/news/2010/oct/9/list-music-presidents/" TargetMode="External"/><Relationship Id="rId6" Type="http://schemas.openxmlformats.org/officeDocument/2006/relationships/hyperlink" Target="http://www.doctorzebra.com/prez/g14.htm" TargetMode="External"/><Relationship Id="rId238" Type="http://schemas.openxmlformats.org/officeDocument/2006/relationships/hyperlink" Target="http://www.jimwegryn.com/Names/Presidents.php?last=bmi&amp;order=asc&amp;col=bmi" TargetMode="External"/><Relationship Id="rId259" Type="http://schemas.openxmlformats.org/officeDocument/2006/relationships/hyperlink" Target="http://www.jimwegryn.com/Names/Presidents.php?last=bmi&amp;order=asc&amp;col=bmi" TargetMode="External"/><Relationship Id="rId23" Type="http://schemas.openxmlformats.org/officeDocument/2006/relationships/hyperlink" Target="http://millercenter.org/president/garfield/essays/biography/print" TargetMode="External"/><Relationship Id="rId119" Type="http://schemas.openxmlformats.org/officeDocument/2006/relationships/hyperlink" Target="http://www.jimwegryn.com/Names/Presidents.php?last=bmi&amp;order=asc&amp;col=bmi" TargetMode="External"/><Relationship Id="rId270" Type="http://schemas.openxmlformats.org/officeDocument/2006/relationships/hyperlink" Target="http://www.jimwegryn.com/Names/Presidents.php?last=bmi&amp;order=asc&amp;col=bmi" TargetMode="External"/><Relationship Id="rId291" Type="http://schemas.openxmlformats.org/officeDocument/2006/relationships/hyperlink" Target="http://www.jimwegryn.com/Names/Presidents.php?last=bmi&amp;order=asc&amp;col=bmi" TargetMode="External"/><Relationship Id="rId305" Type="http://schemas.openxmlformats.org/officeDocument/2006/relationships/hyperlink" Target="http://www.jimwegryn.com/Names/Presidents.php?last=bmi&amp;order=asc&amp;col=bmi" TargetMode="External"/><Relationship Id="rId326" Type="http://schemas.openxmlformats.org/officeDocument/2006/relationships/hyperlink" Target="http://www.jimwegryn.com/Names/Presidents.php?last=bmi&amp;order=asc&amp;col=bmi" TargetMode="External"/><Relationship Id="rId347" Type="http://schemas.openxmlformats.org/officeDocument/2006/relationships/hyperlink" Target="http://www.jimwegryn.com/Names/Presidents.php?last=bmi&amp;order=asc&amp;col=bmi" TargetMode="External"/><Relationship Id="rId44" Type="http://schemas.openxmlformats.org/officeDocument/2006/relationships/hyperlink" Target="http://therumpus.net/2011/02/on-this-presidents-day-a-brief-history-of-presidential-sex-dirt/" TargetMode="External"/><Relationship Id="rId65" Type="http://schemas.openxmlformats.org/officeDocument/2006/relationships/hyperlink" Target="http://www.jimwegryn.com/Names/Presidents.php?last=bmi&amp;order=asc&amp;col=bmi" TargetMode="External"/><Relationship Id="rId86" Type="http://schemas.openxmlformats.org/officeDocument/2006/relationships/hyperlink" Target="http://www.jimwegryn.com/Names/Presidents.php?last=bmi&amp;order=asc&amp;col=bmi" TargetMode="External"/><Relationship Id="rId130" Type="http://schemas.openxmlformats.org/officeDocument/2006/relationships/hyperlink" Target="http://www.jimwegryn.com/Names/Presidents.php?last=bmi&amp;order=asc&amp;col=bmi" TargetMode="External"/><Relationship Id="rId151" Type="http://schemas.openxmlformats.org/officeDocument/2006/relationships/hyperlink" Target="http://www.jimwegryn.com/Names/Presidents.php?last=bmi&amp;order=asc&amp;col=bmi" TargetMode="External"/><Relationship Id="rId368" Type="http://schemas.openxmlformats.org/officeDocument/2006/relationships/hyperlink" Target="http://en.wikipedia.org/wiki/List_of_Presidents_of_the_United_States_with_facial_hair" TargetMode="External"/><Relationship Id="rId389" Type="http://schemas.openxmlformats.org/officeDocument/2006/relationships/hyperlink" Target="http://www.whitehousehistory.org/whha_timelines/timelines_music-02.html" TargetMode="External"/><Relationship Id="rId172" Type="http://schemas.openxmlformats.org/officeDocument/2006/relationships/hyperlink" Target="http://www.jimwegryn.com/Names/Presidents.php?last=bmi&amp;order=asc&amp;col=bmi" TargetMode="External"/><Relationship Id="rId193" Type="http://schemas.openxmlformats.org/officeDocument/2006/relationships/hyperlink" Target="http://www.jimwegryn.com/Names/Presidents.php?last=bmi&amp;order=asc&amp;col=bmi" TargetMode="External"/><Relationship Id="rId207" Type="http://schemas.openxmlformats.org/officeDocument/2006/relationships/hyperlink" Target="http://www.jimwegryn.com/Names/Presidents.php?last=bmi&amp;order=asc&amp;col=bmi" TargetMode="External"/><Relationship Id="rId228" Type="http://schemas.openxmlformats.org/officeDocument/2006/relationships/hyperlink" Target="http://www.jimwegryn.com/Names/Presidents.php?last=bmi&amp;order=asc&amp;col=bmi" TargetMode="External"/><Relationship Id="rId249" Type="http://schemas.openxmlformats.org/officeDocument/2006/relationships/hyperlink" Target="http://www.jimwegryn.com/Names/Presidents.php?last=bmi&amp;order=asc&amp;col=bmi" TargetMode="External"/><Relationship Id="rId13" Type="http://schemas.openxmlformats.org/officeDocument/2006/relationships/hyperlink" Target="http://www.ohiohistorycentral.org/entry.php?rec=209" TargetMode="External"/><Relationship Id="rId109" Type="http://schemas.openxmlformats.org/officeDocument/2006/relationships/hyperlink" Target="http://www.jimwegryn.com/Names/Presidents.php?last=bmi&amp;order=asc&amp;col=bmi" TargetMode="External"/><Relationship Id="rId260" Type="http://schemas.openxmlformats.org/officeDocument/2006/relationships/hyperlink" Target="http://www.jimwegryn.com/Names/Presidents.php?last=bmi&amp;order=asc&amp;col=bmi" TargetMode="External"/><Relationship Id="rId281" Type="http://schemas.openxmlformats.org/officeDocument/2006/relationships/hyperlink" Target="http://www.jimwegryn.com/Names/Presidents.php?last=bmi&amp;order=asc&amp;col=bmi" TargetMode="External"/><Relationship Id="rId316" Type="http://schemas.openxmlformats.org/officeDocument/2006/relationships/hyperlink" Target="http://www.jimwegryn.com/Names/Presidents.php?last=bmi&amp;order=asc&amp;col=bmi" TargetMode="External"/><Relationship Id="rId337" Type="http://schemas.openxmlformats.org/officeDocument/2006/relationships/hyperlink" Target="http://www.jimwegryn.com/Names/Presidents.php?last=bmi&amp;order=asc&amp;col=bmi" TargetMode="External"/><Relationship Id="rId34" Type="http://schemas.openxmlformats.org/officeDocument/2006/relationships/hyperlink" Target="http://www.doctorzebra.com/prez/g38.htm" TargetMode="External"/><Relationship Id="rId55" Type="http://schemas.openxmlformats.org/officeDocument/2006/relationships/hyperlink" Target="http://www.jimwegryn.com/Names/Presidents.php?last=bmi&amp;order=asc&amp;col=bmi" TargetMode="External"/><Relationship Id="rId76" Type="http://schemas.openxmlformats.org/officeDocument/2006/relationships/hyperlink" Target="http://www.jimwegryn.com/Names/Presidents.php?last=bmi&amp;order=asc&amp;col=bmi" TargetMode="External"/><Relationship Id="rId97" Type="http://schemas.openxmlformats.org/officeDocument/2006/relationships/hyperlink" Target="http://www.jimwegryn.com/Names/Presidents.php?last=bmi&amp;order=asc&amp;col=bmi" TargetMode="External"/><Relationship Id="rId120" Type="http://schemas.openxmlformats.org/officeDocument/2006/relationships/hyperlink" Target="http://www.jimwegryn.com/Names/Presidents.php?last=bmi&amp;order=asc&amp;col=bmi" TargetMode="External"/><Relationship Id="rId141" Type="http://schemas.openxmlformats.org/officeDocument/2006/relationships/hyperlink" Target="http://www.jimwegryn.com/Names/Presidents.php?last=bmi&amp;order=asc&amp;col=bmi" TargetMode="External"/><Relationship Id="rId358" Type="http://schemas.openxmlformats.org/officeDocument/2006/relationships/hyperlink" Target="http://www.jimwegryn.com/Names/Presidents.php?last=bmi&amp;order=asc&amp;col=bmi" TargetMode="External"/><Relationship Id="rId379" Type="http://schemas.openxmlformats.org/officeDocument/2006/relationships/hyperlink" Target="http://www.washingtontimes.com/news/2010/oct/9/list-music-presidents/" TargetMode="External"/><Relationship Id="rId7" Type="http://schemas.openxmlformats.org/officeDocument/2006/relationships/hyperlink" Target="http://www.doctorzebra.com/prez/g13.htm" TargetMode="External"/><Relationship Id="rId162" Type="http://schemas.openxmlformats.org/officeDocument/2006/relationships/hyperlink" Target="http://www.jimwegryn.com/Names/Presidents.php?last=bmi&amp;order=asc&amp;col=bmi" TargetMode="External"/><Relationship Id="rId183" Type="http://schemas.openxmlformats.org/officeDocument/2006/relationships/hyperlink" Target="http://en.wikipedia.org/wiki/United_States_presidential_pets" TargetMode="External"/><Relationship Id="rId218" Type="http://schemas.openxmlformats.org/officeDocument/2006/relationships/hyperlink" Target="http://www.jimwegryn.com/Names/Presidents.php?last=bmi&amp;order=asc&amp;col=bmi" TargetMode="External"/><Relationship Id="rId239" Type="http://schemas.openxmlformats.org/officeDocument/2006/relationships/hyperlink" Target="http://www.jimwegryn.com/Names/Presidents.php?last=bmi&amp;order=asc&amp;col=bmi" TargetMode="External"/><Relationship Id="rId390" Type="http://schemas.openxmlformats.org/officeDocument/2006/relationships/hyperlink" Target="http://en.wikipedia.org/wiki/William_Henry_Harrison" TargetMode="External"/><Relationship Id="rId250" Type="http://schemas.openxmlformats.org/officeDocument/2006/relationships/hyperlink" Target="http://www.jimwegryn.com/Names/Presidents.php?last=bmi&amp;order=asc&amp;col=bmi" TargetMode="External"/><Relationship Id="rId271" Type="http://schemas.openxmlformats.org/officeDocument/2006/relationships/hyperlink" Target="http://www.jimwegryn.com/Names/Presidents.php?last=bmi&amp;order=asc&amp;col=bmi" TargetMode="External"/><Relationship Id="rId292" Type="http://schemas.openxmlformats.org/officeDocument/2006/relationships/hyperlink" Target="http://www.jimwegryn.com/Names/Presidents.php?last=bmi&amp;order=asc&amp;col=bmi" TargetMode="External"/><Relationship Id="rId306" Type="http://schemas.openxmlformats.org/officeDocument/2006/relationships/hyperlink" Target="http://www.jimwegryn.com/Names/Presidents.php?last=bmi&amp;order=asc&amp;col=bmi" TargetMode="External"/><Relationship Id="rId24" Type="http://schemas.openxmlformats.org/officeDocument/2006/relationships/hyperlink" Target="http://www.doctorzebra.com/prez/g21.htm" TargetMode="External"/><Relationship Id="rId45" Type="http://schemas.openxmlformats.org/officeDocument/2006/relationships/hyperlink" Target="http://therumpus.net/2011/02/on-this-presidents-day-a-brief-history-of-presidential-sex-dirt/" TargetMode="External"/><Relationship Id="rId66" Type="http://schemas.openxmlformats.org/officeDocument/2006/relationships/hyperlink" Target="http://www.jimwegryn.com/Names/Presidents.php?last=bmi&amp;order=asc&amp;col=bmi" TargetMode="External"/><Relationship Id="rId87" Type="http://schemas.openxmlformats.org/officeDocument/2006/relationships/hyperlink" Target="http://www.jimwegryn.com/Names/Presidents.php?last=bmi&amp;order=asc&amp;col=bmi" TargetMode="External"/><Relationship Id="rId110" Type="http://schemas.openxmlformats.org/officeDocument/2006/relationships/hyperlink" Target="http://www.jimwegryn.com/Names/Presidents.php?last=bmi&amp;order=asc&amp;col=bmi" TargetMode="External"/><Relationship Id="rId131" Type="http://schemas.openxmlformats.org/officeDocument/2006/relationships/hyperlink" Target="http://www.jimwegryn.com/Names/Presidents.php?last=bmi&amp;order=asc&amp;col=bmi" TargetMode="External"/><Relationship Id="rId327" Type="http://schemas.openxmlformats.org/officeDocument/2006/relationships/hyperlink" Target="http://www.jimwegryn.com/Names/Presidents.php?last=bmi&amp;order=asc&amp;col=bmi" TargetMode="External"/><Relationship Id="rId348" Type="http://schemas.openxmlformats.org/officeDocument/2006/relationships/hyperlink" Target="http://www.jimwegryn.com/Names/Presidents.php?last=bmi&amp;order=asc&amp;col=bmi" TargetMode="External"/><Relationship Id="rId369" Type="http://schemas.openxmlformats.org/officeDocument/2006/relationships/hyperlink" Target="http://www.cracked.com/article_18945_6-presidential-secrets-your-history-teacher-didnt-mention_p1.html" TargetMode="External"/><Relationship Id="rId152" Type="http://schemas.openxmlformats.org/officeDocument/2006/relationships/hyperlink" Target="http://www.jimwegryn.com/Names/Presidents.php?last=bmi&amp;order=asc&amp;col=bmi" TargetMode="External"/><Relationship Id="rId173" Type="http://schemas.openxmlformats.org/officeDocument/2006/relationships/hyperlink" Target="http://www.jimwegryn.com/Names/Presidents.php?last=bmi&amp;order=asc&amp;col=bmi" TargetMode="External"/><Relationship Id="rId194" Type="http://schemas.openxmlformats.org/officeDocument/2006/relationships/hyperlink" Target="http://www.jimwegryn.com/Names/Presidents.php?last=bmi&amp;order=asc&amp;col=bmi" TargetMode="External"/><Relationship Id="rId208" Type="http://schemas.openxmlformats.org/officeDocument/2006/relationships/hyperlink" Target="http://www.jimwegryn.com/Names/Presidents.php?last=bmi&amp;order=asc&amp;col=bmi" TargetMode="External"/><Relationship Id="rId229" Type="http://schemas.openxmlformats.org/officeDocument/2006/relationships/hyperlink" Target="http://www.jimwegryn.com/Names/Presidents.php?last=bmi&amp;order=asc&amp;col=bmi" TargetMode="External"/><Relationship Id="rId380" Type="http://schemas.openxmlformats.org/officeDocument/2006/relationships/hyperlink" Target="http://www.washingtontimes.com/news/2010/oct/9/list-music-presidents/" TargetMode="External"/><Relationship Id="rId240" Type="http://schemas.openxmlformats.org/officeDocument/2006/relationships/hyperlink" Target="http://www.jimwegryn.com/Names/Presidents.php?last=bmi&amp;order=asc&amp;col=bmi" TargetMode="External"/><Relationship Id="rId261" Type="http://schemas.openxmlformats.org/officeDocument/2006/relationships/hyperlink" Target="http://www.jimwegryn.com/Names/Presidents.php?last=bmi&amp;order=asc&amp;col=bmi" TargetMode="External"/><Relationship Id="rId14" Type="http://schemas.openxmlformats.org/officeDocument/2006/relationships/hyperlink" Target="http://opinionator.blogs.nytimes.com/2012/04/21/the-wrath-of-grapes-2/" TargetMode="External"/><Relationship Id="rId35" Type="http://schemas.openxmlformats.org/officeDocument/2006/relationships/hyperlink" Target="http://larrybrownsports.com/soccer/clinton-celebrates-with-bocanegra/22279" TargetMode="External"/><Relationship Id="rId56" Type="http://schemas.openxmlformats.org/officeDocument/2006/relationships/hyperlink" Target="http://www.jimwegryn.com/Names/Presidents.php?last=bmi&amp;order=asc&amp;col=bmi" TargetMode="External"/><Relationship Id="rId77" Type="http://schemas.openxmlformats.org/officeDocument/2006/relationships/hyperlink" Target="http://www.jimwegryn.com/Names/Presidents.php?last=bmi&amp;order=asc&amp;col=bmi" TargetMode="External"/><Relationship Id="rId100" Type="http://schemas.openxmlformats.org/officeDocument/2006/relationships/hyperlink" Target="http://www.jimwegryn.com/Names/Presidents.php?last=bmi&amp;order=asc&amp;col=bmi" TargetMode="External"/><Relationship Id="rId282" Type="http://schemas.openxmlformats.org/officeDocument/2006/relationships/hyperlink" Target="http://www.jimwegryn.com/Names/Presidents.php?last=bmi&amp;order=asc&amp;col=bmi" TargetMode="External"/><Relationship Id="rId317" Type="http://schemas.openxmlformats.org/officeDocument/2006/relationships/hyperlink" Target="http://www.jimwegryn.com/Names/Presidents.php?last=bmi&amp;order=asc&amp;col=bmi" TargetMode="External"/><Relationship Id="rId338" Type="http://schemas.openxmlformats.org/officeDocument/2006/relationships/hyperlink" Target="http://www.jimwegryn.com/Names/Presidents.php?last=bmi&amp;order=asc&amp;col=bmi" TargetMode="External"/><Relationship Id="rId359" Type="http://schemas.openxmlformats.org/officeDocument/2006/relationships/hyperlink" Target="http://www.jimwegryn.com/Names/Presidents.php?last=bmi&amp;order=asc&amp;col=bmi" TargetMode="External"/><Relationship Id="rId8" Type="http://schemas.openxmlformats.org/officeDocument/2006/relationships/hyperlink" Target="http://www.doctorzebra.com/prez/g12.htm" TargetMode="External"/><Relationship Id="rId98" Type="http://schemas.openxmlformats.org/officeDocument/2006/relationships/hyperlink" Target="http://www.jimwegryn.com/Names/Presidents.php?last=bmi&amp;order=asc&amp;col=bmi" TargetMode="External"/><Relationship Id="rId121" Type="http://schemas.openxmlformats.org/officeDocument/2006/relationships/hyperlink" Target="http://www.jimwegryn.com/Names/Presidents.php?last=bmi&amp;order=asc&amp;col=bmi" TargetMode="External"/><Relationship Id="rId142" Type="http://schemas.openxmlformats.org/officeDocument/2006/relationships/hyperlink" Target="http://www.jimwegryn.com/Names/Presidents.php?last=bmi&amp;order=asc&amp;col=bmi" TargetMode="External"/><Relationship Id="rId163" Type="http://schemas.openxmlformats.org/officeDocument/2006/relationships/hyperlink" Target="http://www.jimwegryn.com/Names/Presidents.php?last=bmi&amp;order=asc&amp;col=bmi" TargetMode="External"/><Relationship Id="rId184" Type="http://schemas.openxmlformats.org/officeDocument/2006/relationships/hyperlink" Target="http://en.wikipedia.org/wiki/United_States_presidential_pets" TargetMode="External"/><Relationship Id="rId219" Type="http://schemas.openxmlformats.org/officeDocument/2006/relationships/hyperlink" Target="http://www.jimwegryn.com/Names/Presidents.php?last=bmi&amp;order=asc&amp;col=bmi" TargetMode="External"/><Relationship Id="rId370" Type="http://schemas.openxmlformats.org/officeDocument/2006/relationships/hyperlink" Target="http://www.counterpunch.org/2011/02/21/two-centuries-of-presidential-sex-scandals/" TargetMode="External"/><Relationship Id="rId230" Type="http://schemas.openxmlformats.org/officeDocument/2006/relationships/hyperlink" Target="http://www.jimwegryn.com/Names/Presidents.php?last=bmi&amp;order=asc&amp;col=bmi" TargetMode="External"/><Relationship Id="rId251" Type="http://schemas.openxmlformats.org/officeDocument/2006/relationships/hyperlink" Target="http://www.jimwegryn.com/Names/Presidents.php?last=bmi&amp;order=asc&amp;col=bmi" TargetMode="External"/><Relationship Id="rId25" Type="http://schemas.openxmlformats.org/officeDocument/2006/relationships/hyperlink" Target="http://www.doctorzebra.com/prez/g22.htm" TargetMode="External"/><Relationship Id="rId46" Type="http://schemas.openxmlformats.org/officeDocument/2006/relationships/hyperlink" Target="http://www.jimwegryn.com/Names/Presidents.php?last=bmi&amp;order=asc&amp;col=bmi" TargetMode="External"/><Relationship Id="rId67" Type="http://schemas.openxmlformats.org/officeDocument/2006/relationships/hyperlink" Target="http://www.jimwegryn.com/Names/Presidents.php?last=bmi&amp;order=asc&amp;col=bmi" TargetMode="External"/><Relationship Id="rId272" Type="http://schemas.openxmlformats.org/officeDocument/2006/relationships/hyperlink" Target="http://www.jimwegryn.com/Names/Presidents.php?last=bmi&amp;order=asc&amp;col=bmi" TargetMode="External"/><Relationship Id="rId293" Type="http://schemas.openxmlformats.org/officeDocument/2006/relationships/hyperlink" Target="http://www.jimwegryn.com/Names/Presidents.php?last=bmi&amp;order=asc&amp;col=bmi" TargetMode="External"/><Relationship Id="rId307" Type="http://schemas.openxmlformats.org/officeDocument/2006/relationships/hyperlink" Target="http://www.jimwegryn.com/Names/Presidents.php?last=bmi&amp;order=asc&amp;col=bmi" TargetMode="External"/><Relationship Id="rId328" Type="http://schemas.openxmlformats.org/officeDocument/2006/relationships/hyperlink" Target="http://www.jimwegryn.com/Names/Presidents.php?last=bmi&amp;order=asc&amp;col=bmi" TargetMode="External"/><Relationship Id="rId349" Type="http://schemas.openxmlformats.org/officeDocument/2006/relationships/hyperlink" Target="http://www.jimwegryn.com/Names/Presidents.php?last=bmi&amp;order=asc&amp;col=bmi" TargetMode="External"/><Relationship Id="rId88" Type="http://schemas.openxmlformats.org/officeDocument/2006/relationships/hyperlink" Target="http://www.jimwegryn.com/Names/Presidents.php?last=bmi&amp;order=asc&amp;col=bmi" TargetMode="External"/><Relationship Id="rId111" Type="http://schemas.openxmlformats.org/officeDocument/2006/relationships/hyperlink" Target="http://www.jimwegryn.com/Names/Presidents.php?last=bmi&amp;order=asc&amp;col=bmi" TargetMode="External"/><Relationship Id="rId132" Type="http://schemas.openxmlformats.org/officeDocument/2006/relationships/hyperlink" Target="http://www.jimwegryn.com/Names/Presidents.php?last=bmi&amp;order=asc&amp;col=bmi" TargetMode="External"/><Relationship Id="rId153" Type="http://schemas.openxmlformats.org/officeDocument/2006/relationships/hyperlink" Target="http://www.jimwegryn.com/Names/Presidents.php?last=bmi&amp;order=asc&amp;col=bmi" TargetMode="External"/><Relationship Id="rId174" Type="http://schemas.openxmlformats.org/officeDocument/2006/relationships/hyperlink" Target="http://www.jimwegryn.com/Names/Presidents.php?last=bmi&amp;order=asc&amp;col=bmi" TargetMode="External"/><Relationship Id="rId195" Type="http://schemas.openxmlformats.org/officeDocument/2006/relationships/hyperlink" Target="http://www.jimwegryn.com/Names/Presidents.php?last=bmi&amp;order=asc&amp;col=bmi" TargetMode="External"/><Relationship Id="rId209" Type="http://schemas.openxmlformats.org/officeDocument/2006/relationships/hyperlink" Target="http://www.jimwegryn.com/Names/Presidents.php?last=bmi&amp;order=asc&amp;col=bmi" TargetMode="External"/><Relationship Id="rId360" Type="http://schemas.openxmlformats.org/officeDocument/2006/relationships/hyperlink" Target="http://www.jimwegryn.com/Names/Presidents.php?last=bmi&amp;order=asc&amp;col=bmi" TargetMode="External"/><Relationship Id="rId381" Type="http://schemas.openxmlformats.org/officeDocument/2006/relationships/hyperlink" Target="http://www.washingtontimes.com/news/2010/oct/9/list-music-presidents/" TargetMode="External"/><Relationship Id="rId220" Type="http://schemas.openxmlformats.org/officeDocument/2006/relationships/hyperlink" Target="http://www.jimwegryn.com/Names/Presidents.php?last=bmi&amp;order=asc&amp;col=bmi" TargetMode="External"/><Relationship Id="rId241" Type="http://schemas.openxmlformats.org/officeDocument/2006/relationships/hyperlink" Target="http://www.jimwegryn.com/Names/Presidents.php?last=bmi&amp;order=asc&amp;col=bmi" TargetMode="External"/><Relationship Id="rId15" Type="http://schemas.openxmlformats.org/officeDocument/2006/relationships/hyperlink" Target="http://opinionator.blogs.nytimes.com/2012/04/21/the-wrath-of-grapes-2/" TargetMode="External"/><Relationship Id="rId36" Type="http://schemas.openxmlformats.org/officeDocument/2006/relationships/hyperlink" Target="http://www.doctorzebra.com/prez/g40.htm" TargetMode="External"/><Relationship Id="rId57" Type="http://schemas.openxmlformats.org/officeDocument/2006/relationships/hyperlink" Target="http://www.jimwegryn.com/Names/Presidents.php?last=bmi&amp;order=asc&amp;col=bmi" TargetMode="External"/><Relationship Id="rId262" Type="http://schemas.openxmlformats.org/officeDocument/2006/relationships/hyperlink" Target="http://www.jimwegryn.com/Names/Presidents.php?last=bmi&amp;order=asc&amp;col=bmi" TargetMode="External"/><Relationship Id="rId283" Type="http://schemas.openxmlformats.org/officeDocument/2006/relationships/hyperlink" Target="http://www.jimwegryn.com/Names/Presidents.php?last=bmi&amp;order=asc&amp;col=bmi" TargetMode="External"/><Relationship Id="rId318" Type="http://schemas.openxmlformats.org/officeDocument/2006/relationships/hyperlink" Target="http://www.jimwegryn.com/Names/Presidents.php?last=bmi&amp;order=asc&amp;col=bmi" TargetMode="External"/><Relationship Id="rId339" Type="http://schemas.openxmlformats.org/officeDocument/2006/relationships/hyperlink" Target="http://www.jimwegryn.com/Names/Presidents.php?last=bmi&amp;order=asc&amp;col=bmi" TargetMode="External"/><Relationship Id="rId78" Type="http://schemas.openxmlformats.org/officeDocument/2006/relationships/hyperlink" Target="http://www.jimwegryn.com/Names/Presidents.php?last=bmi&amp;order=asc&amp;col=bmi" TargetMode="External"/><Relationship Id="rId99" Type="http://schemas.openxmlformats.org/officeDocument/2006/relationships/hyperlink" Target="http://www.jimwegryn.com/Names/Presidents.php?last=bmi&amp;order=asc&amp;col=bmi" TargetMode="External"/><Relationship Id="rId101" Type="http://schemas.openxmlformats.org/officeDocument/2006/relationships/hyperlink" Target="http://www.jimwegryn.com/Names/Presidents.php?last=bmi&amp;order=asc&amp;col=bmi" TargetMode="External"/><Relationship Id="rId122" Type="http://schemas.openxmlformats.org/officeDocument/2006/relationships/hyperlink" Target="http://www.jimwegryn.com/Names/Presidents.php?last=bmi&amp;order=asc&amp;col=bmi" TargetMode="External"/><Relationship Id="rId143" Type="http://schemas.openxmlformats.org/officeDocument/2006/relationships/hyperlink" Target="http://www.jimwegryn.com/Names/Presidents.php?last=bmi&amp;order=asc&amp;col=bmi" TargetMode="External"/><Relationship Id="rId164" Type="http://schemas.openxmlformats.org/officeDocument/2006/relationships/hyperlink" Target="http://www.jimwegryn.com/Names/Presidents.php?last=bmi&amp;order=asc&amp;col=bmi" TargetMode="External"/><Relationship Id="rId185" Type="http://schemas.openxmlformats.org/officeDocument/2006/relationships/hyperlink" Target="http://en.wikipedia.org/wiki/List_of_multilingual_Presidents_of_the_United_States" TargetMode="External"/><Relationship Id="rId350" Type="http://schemas.openxmlformats.org/officeDocument/2006/relationships/hyperlink" Target="http://www.jimwegryn.com/Names/Presidents.php?last=bmi&amp;order=asc&amp;col=bmi" TargetMode="External"/><Relationship Id="rId371" Type="http://schemas.openxmlformats.org/officeDocument/2006/relationships/hyperlink" Target="http://www.theatlantic.com/national/archive/2009/08/political-sex-scandals/23031/" TargetMode="External"/><Relationship Id="rId9" Type="http://schemas.openxmlformats.org/officeDocument/2006/relationships/hyperlink" Target="http://millercenter.org/president/polk/essays/firstlady/sarah" TargetMode="External"/><Relationship Id="rId210" Type="http://schemas.openxmlformats.org/officeDocument/2006/relationships/hyperlink" Target="http://www.jimwegryn.com/Names/Presidents.php?last=bmi&amp;order=asc&amp;col=bmi" TargetMode="External"/><Relationship Id="rId26" Type="http://schemas.openxmlformats.org/officeDocument/2006/relationships/hyperlink" Target="http://millercenter.org/president/mckinley/essays/biography/print" TargetMode="External"/><Relationship Id="rId231" Type="http://schemas.openxmlformats.org/officeDocument/2006/relationships/hyperlink" Target="http://www.jimwegryn.com/Names/Presidents.php?last=bmi&amp;order=asc&amp;col=bmi" TargetMode="External"/><Relationship Id="rId252" Type="http://schemas.openxmlformats.org/officeDocument/2006/relationships/hyperlink" Target="http://www.jimwegryn.com/Names/Presidents.php?last=bmi&amp;order=asc&amp;col=bmi" TargetMode="External"/><Relationship Id="rId273" Type="http://schemas.openxmlformats.org/officeDocument/2006/relationships/hyperlink" Target="http://www.jimwegryn.com/Names/Presidents.php?last=bmi&amp;order=asc&amp;col=bmi" TargetMode="External"/><Relationship Id="rId294" Type="http://schemas.openxmlformats.org/officeDocument/2006/relationships/hyperlink" Target="http://www.jimwegryn.com/Names/Presidents.php?last=bmi&amp;order=asc&amp;col=bmi" TargetMode="External"/><Relationship Id="rId308" Type="http://schemas.openxmlformats.org/officeDocument/2006/relationships/hyperlink" Target="http://www.jimwegryn.com/Names/Presidents.php?last=bmi&amp;order=asc&amp;col=bmi" TargetMode="External"/><Relationship Id="rId329" Type="http://schemas.openxmlformats.org/officeDocument/2006/relationships/hyperlink" Target="http://www.jimwegryn.com/Names/Presidents.php?last=bmi&amp;order=asc&amp;col=bmi" TargetMode="External"/><Relationship Id="rId47" Type="http://schemas.openxmlformats.org/officeDocument/2006/relationships/hyperlink" Target="http://www.jimwegryn.com/Names/Presidents.php?last=bmi&amp;order=asc&amp;col=bmi" TargetMode="External"/><Relationship Id="rId68" Type="http://schemas.openxmlformats.org/officeDocument/2006/relationships/hyperlink" Target="http://www.jimwegryn.com/Names/Presidents.php?last=bmi&amp;order=asc&amp;col=bmi" TargetMode="External"/><Relationship Id="rId89" Type="http://schemas.openxmlformats.org/officeDocument/2006/relationships/hyperlink" Target="http://www.jimwegryn.com/Names/Presidents.php?last=bmi&amp;order=asc&amp;col=bmi" TargetMode="External"/><Relationship Id="rId112" Type="http://schemas.openxmlformats.org/officeDocument/2006/relationships/hyperlink" Target="http://www.jimwegryn.com/Names/Presidents.php?last=bmi&amp;order=asc&amp;col=bmi" TargetMode="External"/><Relationship Id="rId133" Type="http://schemas.openxmlformats.org/officeDocument/2006/relationships/hyperlink" Target="http://www.jimwegryn.com/Names/Presidents.php?last=bmi&amp;order=asc&amp;col=bmi" TargetMode="External"/><Relationship Id="rId154" Type="http://schemas.openxmlformats.org/officeDocument/2006/relationships/hyperlink" Target="http://www.jimwegryn.com/Names/Presidents.php?last=bmi&amp;order=asc&amp;col=bmi" TargetMode="External"/><Relationship Id="rId175" Type="http://schemas.openxmlformats.org/officeDocument/2006/relationships/hyperlink" Target="http://www.jimwegryn.com/Names/Presidents.php?last=bmi&amp;order=asc&amp;col=bmi" TargetMode="External"/><Relationship Id="rId340" Type="http://schemas.openxmlformats.org/officeDocument/2006/relationships/hyperlink" Target="http://www.jimwegryn.com/Names/Presidents.php?last=bmi&amp;order=asc&amp;col=bmi" TargetMode="External"/><Relationship Id="rId361" Type="http://schemas.openxmlformats.org/officeDocument/2006/relationships/hyperlink" Target="http://www.jimwegryn.com/Names/Presidents.php?last=bmi&amp;order=asc&amp;col=bmi" TargetMode="External"/><Relationship Id="rId196" Type="http://schemas.openxmlformats.org/officeDocument/2006/relationships/hyperlink" Target="http://www.jimwegryn.com/Names/Presidents.php?last=bmi&amp;order=asc&amp;col=bmi" TargetMode="External"/><Relationship Id="rId200" Type="http://schemas.openxmlformats.org/officeDocument/2006/relationships/hyperlink" Target="http://www.jimwegryn.com/Names/Presidents.php?last=bmi&amp;order=asc&amp;col=bmi" TargetMode="External"/><Relationship Id="rId382" Type="http://schemas.openxmlformats.org/officeDocument/2006/relationships/hyperlink" Target="http://www.washingtontimes.com/news/2010/oct/9/list-music-presidents/" TargetMode="External"/><Relationship Id="rId16" Type="http://schemas.openxmlformats.org/officeDocument/2006/relationships/hyperlink" Target="http://opinionator.blogs.nytimes.com/2012/04/21/the-wrath-of-grapes-2/" TargetMode="External"/><Relationship Id="rId221" Type="http://schemas.openxmlformats.org/officeDocument/2006/relationships/hyperlink" Target="http://www.jimwegryn.com/Names/Presidents.php?last=bmi&amp;order=asc&amp;col=bmi" TargetMode="External"/><Relationship Id="rId242" Type="http://schemas.openxmlformats.org/officeDocument/2006/relationships/hyperlink" Target="http://www.jimwegryn.com/Names/Presidents.php?last=bmi&amp;order=asc&amp;col=bmi" TargetMode="External"/><Relationship Id="rId263" Type="http://schemas.openxmlformats.org/officeDocument/2006/relationships/hyperlink" Target="http://www.jimwegryn.com/Names/Presidents.php?last=bmi&amp;order=asc&amp;col=bmi" TargetMode="External"/><Relationship Id="rId284" Type="http://schemas.openxmlformats.org/officeDocument/2006/relationships/hyperlink" Target="http://www.jimwegryn.com/Names/Presidents.php?last=bmi&amp;order=asc&amp;col=bmi" TargetMode="External"/><Relationship Id="rId319" Type="http://schemas.openxmlformats.org/officeDocument/2006/relationships/hyperlink" Target="http://www.jimwegryn.com/Names/Presidents.php?last=bmi&amp;order=asc&amp;col=bmi" TargetMode="External"/><Relationship Id="rId37" Type="http://schemas.openxmlformats.org/officeDocument/2006/relationships/hyperlink" Target="http://therumpus.net/2011/02/on-this-presidents-day-a-brief-history-of-presidential-sex-dirt/" TargetMode="External"/><Relationship Id="rId58" Type="http://schemas.openxmlformats.org/officeDocument/2006/relationships/hyperlink" Target="http://www.jimwegryn.com/Names/Presidents.php?last=bmi&amp;order=asc&amp;col=bmi" TargetMode="External"/><Relationship Id="rId79" Type="http://schemas.openxmlformats.org/officeDocument/2006/relationships/hyperlink" Target="http://www.jimwegryn.com/Names/Presidents.php?last=bmi&amp;order=asc&amp;col=bmi" TargetMode="External"/><Relationship Id="rId102" Type="http://schemas.openxmlformats.org/officeDocument/2006/relationships/hyperlink" Target="http://www.jimwegryn.com/Names/Presidents.php?last=bmi&amp;order=asc&amp;col=bmi" TargetMode="External"/><Relationship Id="rId123" Type="http://schemas.openxmlformats.org/officeDocument/2006/relationships/hyperlink" Target="http://www.jimwegryn.com/Names/Presidents.php?last=bmi&amp;order=asc&amp;col=bmi" TargetMode="External"/><Relationship Id="rId144" Type="http://schemas.openxmlformats.org/officeDocument/2006/relationships/hyperlink" Target="http://www.jimwegryn.com/Names/Presidents.php?last=bmi&amp;order=asc&amp;col=bmi" TargetMode="External"/><Relationship Id="rId330" Type="http://schemas.openxmlformats.org/officeDocument/2006/relationships/hyperlink" Target="http://www.jimwegryn.com/Names/Presidents.php?last=bmi&amp;order=asc&amp;col=bmi" TargetMode="External"/><Relationship Id="rId90" Type="http://schemas.openxmlformats.org/officeDocument/2006/relationships/hyperlink" Target="http://www.jimwegryn.com/Names/Presidents.php?last=bmi&amp;order=asc&amp;col=bmi" TargetMode="External"/><Relationship Id="rId165" Type="http://schemas.openxmlformats.org/officeDocument/2006/relationships/hyperlink" Target="http://www.jimwegryn.com/Names/Presidents.php?last=bmi&amp;order=asc&amp;col=bmi" TargetMode="External"/><Relationship Id="rId186" Type="http://schemas.openxmlformats.org/officeDocument/2006/relationships/hyperlink" Target="http://en.wikipedia.org/wiki/List_of_multilingual_Presidents_of_the_United_States" TargetMode="External"/><Relationship Id="rId351" Type="http://schemas.openxmlformats.org/officeDocument/2006/relationships/hyperlink" Target="http://www.jimwegryn.com/Names/Presidents.php?last=bmi&amp;order=asc&amp;col=bmi" TargetMode="External"/><Relationship Id="rId372" Type="http://schemas.openxmlformats.org/officeDocument/2006/relationships/hyperlink" Target="http://www.washingtontimes.com/news/2010/oct/9/list-music-presidents/" TargetMode="External"/><Relationship Id="rId211" Type="http://schemas.openxmlformats.org/officeDocument/2006/relationships/hyperlink" Target="http://www.jimwegryn.com/Names/Presidents.php?last=bmi&amp;order=asc&amp;col=bmi" TargetMode="External"/><Relationship Id="rId232" Type="http://schemas.openxmlformats.org/officeDocument/2006/relationships/hyperlink" Target="http://www.jimwegryn.com/Names/Presidents.php?last=bmi&amp;order=asc&amp;col=bmi" TargetMode="External"/><Relationship Id="rId253" Type="http://schemas.openxmlformats.org/officeDocument/2006/relationships/hyperlink" Target="http://www.jimwegryn.com/Names/Presidents.php?last=bmi&amp;order=asc&amp;col=bmi" TargetMode="External"/><Relationship Id="rId274" Type="http://schemas.openxmlformats.org/officeDocument/2006/relationships/hyperlink" Target="http://www.jimwegryn.com/Names/Presidents.php?last=bmi&amp;order=asc&amp;col=bmi" TargetMode="External"/><Relationship Id="rId295" Type="http://schemas.openxmlformats.org/officeDocument/2006/relationships/hyperlink" Target="http://www.jimwegryn.com/Names/Presidents.php?last=bmi&amp;order=asc&amp;col=bmi" TargetMode="External"/><Relationship Id="rId309" Type="http://schemas.openxmlformats.org/officeDocument/2006/relationships/hyperlink" Target="http://www.jimwegryn.com/Names/Presidents.php?last=bmi&amp;order=asc&amp;col=bmi" TargetMode="External"/><Relationship Id="rId27" Type="http://schemas.openxmlformats.org/officeDocument/2006/relationships/hyperlink" Target="http://www.rustycans.com/HISTORY/prohibition.html" TargetMode="External"/><Relationship Id="rId48" Type="http://schemas.openxmlformats.org/officeDocument/2006/relationships/hyperlink" Target="http://en.wikipedia.org/wiki/Heights_of_presidents_and_presidential_candidates_of_the_United_States" TargetMode="External"/><Relationship Id="rId69" Type="http://schemas.openxmlformats.org/officeDocument/2006/relationships/hyperlink" Target="http://www.jimwegryn.com/Names/Presidents.php?last=bmi&amp;order=asc&amp;col=bmi" TargetMode="External"/><Relationship Id="rId113" Type="http://schemas.openxmlformats.org/officeDocument/2006/relationships/hyperlink" Target="http://www.jimwegryn.com/Names/Presidents.php?last=bmi&amp;order=asc&amp;col=bmi" TargetMode="External"/><Relationship Id="rId134" Type="http://schemas.openxmlformats.org/officeDocument/2006/relationships/hyperlink" Target="http://www.jimwegryn.com/Names/Presidents.php?last=bmi&amp;order=asc&amp;col=bmi" TargetMode="External"/><Relationship Id="rId320" Type="http://schemas.openxmlformats.org/officeDocument/2006/relationships/hyperlink" Target="http://www.jimwegryn.com/Names/Presidents.php?last=bmi&amp;order=asc&amp;col=bmi" TargetMode="External"/><Relationship Id="rId80" Type="http://schemas.openxmlformats.org/officeDocument/2006/relationships/hyperlink" Target="http://www.jimwegryn.com/Names/Presidents.php?last=bmi&amp;order=asc&amp;col=bmi" TargetMode="External"/><Relationship Id="rId155" Type="http://schemas.openxmlformats.org/officeDocument/2006/relationships/hyperlink" Target="http://www.jimwegryn.com/Names/Presidents.php?last=bmi&amp;order=asc&amp;col=bmi" TargetMode="External"/><Relationship Id="rId176" Type="http://schemas.openxmlformats.org/officeDocument/2006/relationships/hyperlink" Target="http://www.jimwegryn.com/Names/Presidents.php?last=bmi&amp;order=asc&amp;col=bmi" TargetMode="External"/><Relationship Id="rId197" Type="http://schemas.openxmlformats.org/officeDocument/2006/relationships/hyperlink" Target="http://www.jimwegryn.com/Names/Presidents.php?last=bmi&amp;order=asc&amp;col=bmi" TargetMode="External"/><Relationship Id="rId341" Type="http://schemas.openxmlformats.org/officeDocument/2006/relationships/hyperlink" Target="http://www.jimwegryn.com/Names/Presidents.php?last=bmi&amp;order=asc&amp;col=bmi" TargetMode="External"/><Relationship Id="rId362" Type="http://schemas.openxmlformats.org/officeDocument/2006/relationships/hyperlink" Target="http://www.jimwegryn.com/Names/Presidents.php?last=bmi&amp;order=asc&amp;col=bmi" TargetMode="External"/><Relationship Id="rId383" Type="http://schemas.openxmlformats.org/officeDocument/2006/relationships/hyperlink" Target="http://en.wikipedia.org/wiki/Timeline_of_music_in_the_United_States_(1820%E2%80%931849)" TargetMode="External"/><Relationship Id="rId201" Type="http://schemas.openxmlformats.org/officeDocument/2006/relationships/hyperlink" Target="http://www.jimwegryn.com/Names/Presidents.php?last=bmi&amp;order=asc&amp;col=bmi" TargetMode="External"/><Relationship Id="rId222" Type="http://schemas.openxmlformats.org/officeDocument/2006/relationships/hyperlink" Target="http://www.jimwegryn.com/Names/Presidents.php?last=bmi&amp;order=asc&amp;col=bmi" TargetMode="External"/><Relationship Id="rId243" Type="http://schemas.openxmlformats.org/officeDocument/2006/relationships/hyperlink" Target="http://www.jimwegryn.com/Names/Presidents.php?last=bmi&amp;order=asc&amp;col=bmi" TargetMode="External"/><Relationship Id="rId264" Type="http://schemas.openxmlformats.org/officeDocument/2006/relationships/hyperlink" Target="http://www.jimwegryn.com/Names/Presidents.php?last=bmi&amp;order=asc&amp;col=bmi" TargetMode="External"/><Relationship Id="rId285" Type="http://schemas.openxmlformats.org/officeDocument/2006/relationships/hyperlink" Target="http://www.jimwegryn.com/Names/Presidents.php?last=bmi&amp;order=asc&amp;col=bmi" TargetMode="External"/><Relationship Id="rId17" Type="http://schemas.openxmlformats.org/officeDocument/2006/relationships/hyperlink" Target="http://opinionator.blogs.nytimes.com/2012/04/21/the-wrath-of-grapes-2/" TargetMode="External"/><Relationship Id="rId38" Type="http://schemas.openxmlformats.org/officeDocument/2006/relationships/hyperlink" Target="http://therumpus.net/2011/02/on-this-presidents-day-a-brief-history-of-presidential-sex-dirt/" TargetMode="External"/><Relationship Id="rId59" Type="http://schemas.openxmlformats.org/officeDocument/2006/relationships/hyperlink" Target="http://www.jimwegryn.com/Names/Presidents.php?last=bmi&amp;order=asc&amp;col=bmi" TargetMode="External"/><Relationship Id="rId103" Type="http://schemas.openxmlformats.org/officeDocument/2006/relationships/hyperlink" Target="http://www.jimwegryn.com/Names/Presidents.php?last=bmi&amp;order=asc&amp;col=bmi" TargetMode="External"/><Relationship Id="rId124" Type="http://schemas.openxmlformats.org/officeDocument/2006/relationships/hyperlink" Target="http://www.jimwegryn.com/Names/Presidents.php?last=bmi&amp;order=asc&amp;col=bmi" TargetMode="External"/><Relationship Id="rId310" Type="http://schemas.openxmlformats.org/officeDocument/2006/relationships/hyperlink" Target="http://www.jimwegryn.com/Names/Presidents.php?last=bmi&amp;order=asc&amp;col=bmi" TargetMode="External"/><Relationship Id="rId70" Type="http://schemas.openxmlformats.org/officeDocument/2006/relationships/hyperlink" Target="http://www.jimwegryn.com/Names/Presidents.php?last=bmi&amp;order=asc&amp;col=bmi" TargetMode="External"/><Relationship Id="rId91" Type="http://schemas.openxmlformats.org/officeDocument/2006/relationships/hyperlink" Target="http://www.jimwegryn.com/Names/Presidents.php?last=bmi&amp;order=asc&amp;col=bmi" TargetMode="External"/><Relationship Id="rId145" Type="http://schemas.openxmlformats.org/officeDocument/2006/relationships/hyperlink" Target="http://www.jimwegryn.com/Names/Presidents.php?last=bmi&amp;order=asc&amp;col=bmi" TargetMode="External"/><Relationship Id="rId166" Type="http://schemas.openxmlformats.org/officeDocument/2006/relationships/hyperlink" Target="http://www.jimwegryn.com/Names/Presidents.php?last=bmi&amp;order=asc&amp;col=bmi" TargetMode="External"/><Relationship Id="rId187" Type="http://schemas.openxmlformats.org/officeDocument/2006/relationships/hyperlink" Target="http://en.wikipedia.org/wiki/List_of_United_States_Presidents_by_net_worth" TargetMode="External"/><Relationship Id="rId331" Type="http://schemas.openxmlformats.org/officeDocument/2006/relationships/hyperlink" Target="http://www.jimwegryn.com/Names/Presidents.php?last=bmi&amp;order=asc&amp;col=bmi" TargetMode="External"/><Relationship Id="rId352" Type="http://schemas.openxmlformats.org/officeDocument/2006/relationships/hyperlink" Target="http://www.jimwegryn.com/Names/Presidents.php?last=bmi&amp;order=asc&amp;col=bmi" TargetMode="External"/><Relationship Id="rId373" Type="http://schemas.openxmlformats.org/officeDocument/2006/relationships/hyperlink" Target="http://www.washingtontimes.com/news/2010/oct/9/list-music-presidents/" TargetMode="External"/><Relationship Id="rId1" Type="http://schemas.openxmlformats.org/officeDocument/2006/relationships/hyperlink" Target="http://www.chow.com/food-news/54010/drunk-on-george-washington/" TargetMode="External"/><Relationship Id="rId212" Type="http://schemas.openxmlformats.org/officeDocument/2006/relationships/hyperlink" Target="http://www.jimwegryn.com/Names/Presidents.php?last=bmi&amp;order=asc&amp;col=bmi" TargetMode="External"/><Relationship Id="rId233" Type="http://schemas.openxmlformats.org/officeDocument/2006/relationships/hyperlink" Target="http://www.jimwegryn.com/Names/Presidents.php?last=bmi&amp;order=asc&amp;col=bmi" TargetMode="External"/><Relationship Id="rId254" Type="http://schemas.openxmlformats.org/officeDocument/2006/relationships/hyperlink" Target="http://www.jimwegryn.com/Names/Presidents.php?last=bmi&amp;order=asc&amp;col=bmi" TargetMode="External"/><Relationship Id="rId28" Type="http://schemas.openxmlformats.org/officeDocument/2006/relationships/hyperlink" Target="http://kaiology.wordpress.com/2010/09/18/water-water-everywhere-and-not-a-drop-to-drink-coolidge-and-prohibition-2/" TargetMode="External"/><Relationship Id="rId49" Type="http://schemas.openxmlformats.org/officeDocument/2006/relationships/hyperlink" Target="http://en.wikipedia.org/wiki/Heights_of_presidents_and_presidential_candidates_of_the_United_States" TargetMode="External"/><Relationship Id="rId114" Type="http://schemas.openxmlformats.org/officeDocument/2006/relationships/hyperlink" Target="http://www.jimwegryn.com/Names/Presidents.php?last=bmi&amp;order=asc&amp;col=bmi" TargetMode="External"/><Relationship Id="rId275" Type="http://schemas.openxmlformats.org/officeDocument/2006/relationships/hyperlink" Target="http://www.jimwegryn.com/Names/Presidents.php?last=bmi&amp;order=asc&amp;col=bmi" TargetMode="External"/><Relationship Id="rId296" Type="http://schemas.openxmlformats.org/officeDocument/2006/relationships/hyperlink" Target="http://www.jimwegryn.com/Names/Presidents.php?last=bmi&amp;order=asc&amp;col=bmi" TargetMode="External"/><Relationship Id="rId300" Type="http://schemas.openxmlformats.org/officeDocument/2006/relationships/hyperlink" Target="http://www.jimwegryn.com/Names/Presidents.php?last=bmi&amp;order=asc&amp;col=bmi" TargetMode="External"/><Relationship Id="rId60" Type="http://schemas.openxmlformats.org/officeDocument/2006/relationships/hyperlink" Target="http://www.jimwegryn.com/Names/Presidents.php?last=bmi&amp;order=asc&amp;col=bmi" TargetMode="External"/><Relationship Id="rId81" Type="http://schemas.openxmlformats.org/officeDocument/2006/relationships/hyperlink" Target="http://www.jimwegryn.com/Names/Presidents.php?last=bmi&amp;order=asc&amp;col=bmi" TargetMode="External"/><Relationship Id="rId135" Type="http://schemas.openxmlformats.org/officeDocument/2006/relationships/hyperlink" Target="http://www.jimwegryn.com/Names/Presidents.php?last=bmi&amp;order=asc&amp;col=bmi" TargetMode="External"/><Relationship Id="rId156" Type="http://schemas.openxmlformats.org/officeDocument/2006/relationships/hyperlink" Target="http://www.jimwegryn.com/Names/Presidents.php?last=bmi&amp;order=asc&amp;col=bmi" TargetMode="External"/><Relationship Id="rId177" Type="http://schemas.openxmlformats.org/officeDocument/2006/relationships/hyperlink" Target="http://www.jimwegryn.com/Names/Presidents.php?last=bmi&amp;order=asc&amp;col=bmi" TargetMode="External"/><Relationship Id="rId198" Type="http://schemas.openxmlformats.org/officeDocument/2006/relationships/hyperlink" Target="http://www.jimwegryn.com/Names/Presidents.php?last=bmi&amp;order=asc&amp;col=bmi" TargetMode="External"/><Relationship Id="rId321" Type="http://schemas.openxmlformats.org/officeDocument/2006/relationships/hyperlink" Target="http://www.jimwegryn.com/Names/Presidents.php?last=bmi&amp;order=asc&amp;col=bmi" TargetMode="External"/><Relationship Id="rId342" Type="http://schemas.openxmlformats.org/officeDocument/2006/relationships/hyperlink" Target="http://www.jimwegryn.com/Names/Presidents.php?last=bmi&amp;order=asc&amp;col=bmi" TargetMode="External"/><Relationship Id="rId363" Type="http://schemas.openxmlformats.org/officeDocument/2006/relationships/hyperlink" Target="http://www.jimwegryn.com/Names/Presidents.php?last=bmi&amp;order=asc&amp;col=bmi" TargetMode="External"/><Relationship Id="rId384" Type="http://schemas.openxmlformats.org/officeDocument/2006/relationships/hyperlink" Target="http://www.whitehousehistory.org/whha_timelines/timelines_music-01.html" TargetMode="External"/><Relationship Id="rId202" Type="http://schemas.openxmlformats.org/officeDocument/2006/relationships/hyperlink" Target="http://www.jimwegryn.com/Names/Presidents.php?last=bmi&amp;order=asc&amp;col=bmi" TargetMode="External"/><Relationship Id="rId223" Type="http://schemas.openxmlformats.org/officeDocument/2006/relationships/hyperlink" Target="http://www.jimwegryn.com/Names/Presidents.php?last=bmi&amp;order=asc&amp;col=bmi" TargetMode="External"/><Relationship Id="rId244" Type="http://schemas.openxmlformats.org/officeDocument/2006/relationships/hyperlink" Target="http://www.jimwegryn.com/Names/Presidents.php?last=bmi&amp;order=asc&amp;col=bmi" TargetMode="External"/><Relationship Id="rId18" Type="http://schemas.openxmlformats.org/officeDocument/2006/relationships/hyperlink" Target="http://opinionator.blogs.nytimes.com/2012/04/21/the-wrath-of-grapes-2/" TargetMode="External"/><Relationship Id="rId39" Type="http://schemas.openxmlformats.org/officeDocument/2006/relationships/hyperlink" Target="http://therumpus.net/2011/02/on-this-presidents-day-a-brief-history-of-presidential-sex-dirt/" TargetMode="External"/><Relationship Id="rId265" Type="http://schemas.openxmlformats.org/officeDocument/2006/relationships/hyperlink" Target="http://www.jimwegryn.com/Names/Presidents.php?last=bmi&amp;order=asc&amp;col=bmi" TargetMode="External"/><Relationship Id="rId286" Type="http://schemas.openxmlformats.org/officeDocument/2006/relationships/hyperlink" Target="http://www.jimwegryn.com/Names/Presidents.php?last=bmi&amp;order=asc&amp;col=bmi" TargetMode="External"/><Relationship Id="rId50" Type="http://schemas.openxmlformats.org/officeDocument/2006/relationships/hyperlink" Target="http://www.jimwegryn.com/Names/Presidents.php?last=bmi&amp;order=asc&amp;col=bmi" TargetMode="External"/><Relationship Id="rId104" Type="http://schemas.openxmlformats.org/officeDocument/2006/relationships/hyperlink" Target="http://www.jimwegryn.com/Names/Presidents.php?last=bmi&amp;order=asc&amp;col=bmi" TargetMode="External"/><Relationship Id="rId125" Type="http://schemas.openxmlformats.org/officeDocument/2006/relationships/hyperlink" Target="http://www.jimwegryn.com/Names/Presidents.php?last=bmi&amp;order=asc&amp;col=bmi" TargetMode="External"/><Relationship Id="rId146" Type="http://schemas.openxmlformats.org/officeDocument/2006/relationships/hyperlink" Target="http://www.jimwegryn.com/Names/Presidents.php?last=bmi&amp;order=asc&amp;col=bmi" TargetMode="External"/><Relationship Id="rId167" Type="http://schemas.openxmlformats.org/officeDocument/2006/relationships/hyperlink" Target="http://www.jimwegryn.com/Names/Presidents.php?last=bmi&amp;order=asc&amp;col=bmi" TargetMode="External"/><Relationship Id="rId188" Type="http://schemas.openxmlformats.org/officeDocument/2006/relationships/hyperlink" Target="http://en.wikipedia.org/wiki/List_of_United_States_Presidents_by_net_worth" TargetMode="External"/><Relationship Id="rId311" Type="http://schemas.openxmlformats.org/officeDocument/2006/relationships/hyperlink" Target="http://www.jimwegryn.com/Names/Presidents.php?last=bmi&amp;order=asc&amp;col=bmi" TargetMode="External"/><Relationship Id="rId332" Type="http://schemas.openxmlformats.org/officeDocument/2006/relationships/hyperlink" Target="http://www.jimwegryn.com/Names/Presidents.php?last=bmi&amp;order=asc&amp;col=bmi" TargetMode="External"/><Relationship Id="rId353" Type="http://schemas.openxmlformats.org/officeDocument/2006/relationships/hyperlink" Target="http://www.jimwegryn.com/Names/Presidents.php?last=bmi&amp;order=asc&amp;col=bmi" TargetMode="External"/><Relationship Id="rId374" Type="http://schemas.openxmlformats.org/officeDocument/2006/relationships/hyperlink" Target="http://www.washingtontimes.com/news/2010/oct/9/list-music-presidents/" TargetMode="External"/><Relationship Id="rId71" Type="http://schemas.openxmlformats.org/officeDocument/2006/relationships/hyperlink" Target="http://www.jimwegryn.com/Names/Presidents.php?last=bmi&amp;order=asc&amp;col=bmi" TargetMode="External"/><Relationship Id="rId92" Type="http://schemas.openxmlformats.org/officeDocument/2006/relationships/hyperlink" Target="http://www.jimwegryn.com/Names/Presidents.php?last=bmi&amp;order=asc&amp;col=bmi" TargetMode="External"/><Relationship Id="rId213" Type="http://schemas.openxmlformats.org/officeDocument/2006/relationships/hyperlink" Target="http://www.jimwegryn.com/Names/Presidents.php?last=bmi&amp;order=asc&amp;col=bmi" TargetMode="External"/><Relationship Id="rId234" Type="http://schemas.openxmlformats.org/officeDocument/2006/relationships/hyperlink" Target="http://www.jimwegryn.com/Names/Presidents.php?last=bmi&amp;order=asc&amp;col=bmi" TargetMode="External"/><Relationship Id="rId2" Type="http://schemas.openxmlformats.org/officeDocument/2006/relationships/hyperlink" Target="http://www.history.org/foundation/journal/holiday07/drink.cfm" TargetMode="External"/><Relationship Id="rId29" Type="http://schemas.openxmlformats.org/officeDocument/2006/relationships/hyperlink" Target="http://www.doctorzebra.com/prez/g33.htm" TargetMode="External"/><Relationship Id="rId255" Type="http://schemas.openxmlformats.org/officeDocument/2006/relationships/hyperlink" Target="http://www.jimwegryn.com/Names/Presidents.php?last=bmi&amp;order=asc&amp;col=bmi" TargetMode="External"/><Relationship Id="rId276" Type="http://schemas.openxmlformats.org/officeDocument/2006/relationships/hyperlink" Target="http://www.jimwegryn.com/Names/Presidents.php?last=bmi&amp;order=asc&amp;col=bmi" TargetMode="External"/><Relationship Id="rId297" Type="http://schemas.openxmlformats.org/officeDocument/2006/relationships/hyperlink" Target="http://www.jimwegryn.com/Names/Presidents.php?last=bmi&amp;order=asc&amp;col=bmi" TargetMode="External"/><Relationship Id="rId40" Type="http://schemas.openxmlformats.org/officeDocument/2006/relationships/hyperlink" Target="http://therumpus.net/2011/02/on-this-presidents-day-a-brief-history-of-presidential-sex-dirt/" TargetMode="External"/><Relationship Id="rId115" Type="http://schemas.openxmlformats.org/officeDocument/2006/relationships/hyperlink" Target="http://www.jimwegryn.com/Names/Presidents.php?last=bmi&amp;order=asc&amp;col=bmi" TargetMode="External"/><Relationship Id="rId136" Type="http://schemas.openxmlformats.org/officeDocument/2006/relationships/hyperlink" Target="http://www.jimwegryn.com/Names/Presidents.php?last=bmi&amp;order=asc&amp;col=bmi" TargetMode="External"/><Relationship Id="rId157" Type="http://schemas.openxmlformats.org/officeDocument/2006/relationships/hyperlink" Target="http://www.jimwegryn.com/Names/Presidents.php?last=bmi&amp;order=asc&amp;col=bmi" TargetMode="External"/><Relationship Id="rId178" Type="http://schemas.openxmlformats.org/officeDocument/2006/relationships/hyperlink" Target="http://www.jimwegryn.com/Names/Presidents.php?last=bmi&amp;order=asc&amp;col=bmi" TargetMode="External"/><Relationship Id="rId301" Type="http://schemas.openxmlformats.org/officeDocument/2006/relationships/hyperlink" Target="http://www.jimwegryn.com/Names/Presidents.php?last=bmi&amp;order=asc&amp;col=bmi" TargetMode="External"/><Relationship Id="rId322" Type="http://schemas.openxmlformats.org/officeDocument/2006/relationships/hyperlink" Target="http://www.jimwegryn.com/Names/Presidents.php?last=bmi&amp;order=asc&amp;col=bmi" TargetMode="External"/><Relationship Id="rId343" Type="http://schemas.openxmlformats.org/officeDocument/2006/relationships/hyperlink" Target="http://www.jimwegryn.com/Names/Presidents.php?last=bmi&amp;order=asc&amp;col=bmi" TargetMode="External"/><Relationship Id="rId364" Type="http://schemas.openxmlformats.org/officeDocument/2006/relationships/hyperlink" Target="http://www.jimwegryn.com/Names/Presidents.php?last=bmi&amp;order=asc&amp;col=bmi" TargetMode="External"/><Relationship Id="rId61" Type="http://schemas.openxmlformats.org/officeDocument/2006/relationships/hyperlink" Target="http://www.jimwegryn.com/Names/Presidents.php?last=bmi&amp;order=asc&amp;col=bmi" TargetMode="External"/><Relationship Id="rId82" Type="http://schemas.openxmlformats.org/officeDocument/2006/relationships/hyperlink" Target="http://www.jimwegryn.com/Names/Presidents.php?last=bmi&amp;order=asc&amp;col=bmi" TargetMode="External"/><Relationship Id="rId199" Type="http://schemas.openxmlformats.org/officeDocument/2006/relationships/hyperlink" Target="http://www.jimwegryn.com/Names/Presidents.php?last=bmi&amp;order=asc&amp;col=bmi" TargetMode="External"/><Relationship Id="rId203" Type="http://schemas.openxmlformats.org/officeDocument/2006/relationships/hyperlink" Target="http://www.jimwegryn.com/Names/Presidents.php?last=bmi&amp;order=asc&amp;col=bmi" TargetMode="External"/><Relationship Id="rId385" Type="http://schemas.openxmlformats.org/officeDocument/2006/relationships/hyperlink" Target="http://www.whitehousehistory.org/whha_timelines/timelines_music-01.html" TargetMode="External"/><Relationship Id="rId19" Type="http://schemas.openxmlformats.org/officeDocument/2006/relationships/hyperlink" Target="http://opinionator.blogs.nytimes.com/2012/04/21/the-wrath-of-grapes-2/" TargetMode="External"/><Relationship Id="rId224" Type="http://schemas.openxmlformats.org/officeDocument/2006/relationships/hyperlink" Target="http://www.jimwegryn.com/Names/Presidents.php?last=bmi&amp;order=asc&amp;col=bmi" TargetMode="External"/><Relationship Id="rId245" Type="http://schemas.openxmlformats.org/officeDocument/2006/relationships/hyperlink" Target="http://www.jimwegryn.com/Names/Presidents.php?last=bmi&amp;order=asc&amp;col=bmi" TargetMode="External"/><Relationship Id="rId266" Type="http://schemas.openxmlformats.org/officeDocument/2006/relationships/hyperlink" Target="http://www.jimwegryn.com/Names/Presidents.php?last=bmi&amp;order=asc&amp;col=bmi" TargetMode="External"/><Relationship Id="rId287" Type="http://schemas.openxmlformats.org/officeDocument/2006/relationships/hyperlink" Target="http://www.jimwegryn.com/Names/Presidents.php?last=bmi&amp;order=asc&amp;col=bmi" TargetMode="External"/><Relationship Id="rId30" Type="http://schemas.openxmlformats.org/officeDocument/2006/relationships/hyperlink" Target="http://www2.potsdam.edu/hansondj/files/Alcohol-and-Drinking-in-American-Life-and-Culture.html" TargetMode="External"/><Relationship Id="rId105" Type="http://schemas.openxmlformats.org/officeDocument/2006/relationships/hyperlink" Target="http://www.jimwegryn.com/Names/Presidents.php?last=bmi&amp;order=asc&amp;col=bmi" TargetMode="External"/><Relationship Id="rId126" Type="http://schemas.openxmlformats.org/officeDocument/2006/relationships/hyperlink" Target="http://www.jimwegryn.com/Names/Presidents.php?last=bmi&amp;order=asc&amp;col=bmi" TargetMode="External"/><Relationship Id="rId147" Type="http://schemas.openxmlformats.org/officeDocument/2006/relationships/hyperlink" Target="http://www.jimwegryn.com/Names/Presidents.php?last=bmi&amp;order=asc&amp;col=bmi" TargetMode="External"/><Relationship Id="rId168" Type="http://schemas.openxmlformats.org/officeDocument/2006/relationships/hyperlink" Target="http://www.jimwegryn.com/Names/Presidents.php?last=bmi&amp;order=asc&amp;col=bmi" TargetMode="External"/><Relationship Id="rId312" Type="http://schemas.openxmlformats.org/officeDocument/2006/relationships/hyperlink" Target="http://www.jimwegryn.com/Names/Presidents.php?last=bmi&amp;order=asc&amp;col=bmi" TargetMode="External"/><Relationship Id="rId333" Type="http://schemas.openxmlformats.org/officeDocument/2006/relationships/hyperlink" Target="http://www.jimwegryn.com/Names/Presidents.php?last=bmi&amp;order=asc&amp;col=bmi" TargetMode="External"/><Relationship Id="rId354" Type="http://schemas.openxmlformats.org/officeDocument/2006/relationships/hyperlink" Target="http://www.jimwegryn.com/Names/Presidents.php?last=bmi&amp;order=asc&amp;col=bmi" TargetMode="External"/><Relationship Id="rId51" Type="http://schemas.openxmlformats.org/officeDocument/2006/relationships/hyperlink" Target="http://www.jimwegryn.com/Names/Presidents.php?last=bmi&amp;order=asc&amp;col=bmi" TargetMode="External"/><Relationship Id="rId72" Type="http://schemas.openxmlformats.org/officeDocument/2006/relationships/hyperlink" Target="http://www.jimwegryn.com/Names/Presidents.php?last=bmi&amp;order=asc&amp;col=bmi" TargetMode="External"/><Relationship Id="rId93" Type="http://schemas.openxmlformats.org/officeDocument/2006/relationships/hyperlink" Target="http://www.jimwegryn.com/Names/Presidents.php?last=bmi&amp;order=asc&amp;col=bmi" TargetMode="External"/><Relationship Id="rId189" Type="http://schemas.openxmlformats.org/officeDocument/2006/relationships/hyperlink" Target="http://en.wikipedia.org/wiki/List_of_Presidents_of_the_United_States_by_occupation" TargetMode="External"/><Relationship Id="rId375" Type="http://schemas.openxmlformats.org/officeDocument/2006/relationships/hyperlink" Target="http://www.washingtontimes.com/news/2010/oct/9/list-music-presidents/" TargetMode="External"/><Relationship Id="rId3" Type="http://schemas.openxmlformats.org/officeDocument/2006/relationships/hyperlink" Target="http://www.doctorzebra.com/prez/g03.htm" TargetMode="External"/><Relationship Id="rId214" Type="http://schemas.openxmlformats.org/officeDocument/2006/relationships/hyperlink" Target="http://www.jimwegryn.com/Names/Presidents.php?last=bmi&amp;order=asc&amp;col=bmi" TargetMode="External"/><Relationship Id="rId235" Type="http://schemas.openxmlformats.org/officeDocument/2006/relationships/hyperlink" Target="http://www.jimwegryn.com/Names/Presidents.php?last=bmi&amp;order=asc&amp;col=bmi" TargetMode="External"/><Relationship Id="rId256" Type="http://schemas.openxmlformats.org/officeDocument/2006/relationships/hyperlink" Target="http://www.jimwegryn.com/Names/Presidents.php?last=bmi&amp;order=asc&amp;col=bmi" TargetMode="External"/><Relationship Id="rId277" Type="http://schemas.openxmlformats.org/officeDocument/2006/relationships/hyperlink" Target="http://www.jimwegryn.com/Names/Presidents.php?last=bmi&amp;order=asc&amp;col=bmi" TargetMode="External"/><Relationship Id="rId298" Type="http://schemas.openxmlformats.org/officeDocument/2006/relationships/hyperlink" Target="http://www.jimwegryn.com/Names/Presidents.php?last=bmi&amp;order=asc&amp;col=bmi" TargetMode="External"/><Relationship Id="rId116" Type="http://schemas.openxmlformats.org/officeDocument/2006/relationships/hyperlink" Target="http://www.jimwegryn.com/Names/Presidents.php?last=bmi&amp;order=asc&amp;col=bmi" TargetMode="External"/><Relationship Id="rId137" Type="http://schemas.openxmlformats.org/officeDocument/2006/relationships/hyperlink" Target="http://www.jimwegryn.com/Names/Presidents.php?last=bmi&amp;order=asc&amp;col=bmi" TargetMode="External"/><Relationship Id="rId158" Type="http://schemas.openxmlformats.org/officeDocument/2006/relationships/hyperlink" Target="http://www.jimwegryn.com/Names/Presidents.php?last=bmi&amp;order=asc&amp;col=bmi" TargetMode="External"/><Relationship Id="rId302" Type="http://schemas.openxmlformats.org/officeDocument/2006/relationships/hyperlink" Target="http://www.jimwegryn.com/Names/Presidents.php?last=bmi&amp;order=asc&amp;col=bmi" TargetMode="External"/><Relationship Id="rId323" Type="http://schemas.openxmlformats.org/officeDocument/2006/relationships/hyperlink" Target="http://www.jimwegryn.com/Names/Presidents.php?last=bmi&amp;order=asc&amp;col=bmi" TargetMode="External"/><Relationship Id="rId344" Type="http://schemas.openxmlformats.org/officeDocument/2006/relationships/hyperlink" Target="http://www.jimwegryn.com/Names/Presidents.php?last=bmi&amp;order=asc&amp;col=bmi" TargetMode="External"/><Relationship Id="rId20" Type="http://schemas.openxmlformats.org/officeDocument/2006/relationships/hyperlink" Target="http://www.doctorzebra.com/prez/g17.htm" TargetMode="External"/><Relationship Id="rId41" Type="http://schemas.openxmlformats.org/officeDocument/2006/relationships/hyperlink" Target="http://therumpus.net/2011/02/on-this-presidents-day-a-brief-history-of-presidential-sex-dirt/" TargetMode="External"/><Relationship Id="rId62" Type="http://schemas.openxmlformats.org/officeDocument/2006/relationships/hyperlink" Target="http://www.jimwegryn.com/Names/Presidents.php?last=bmi&amp;order=asc&amp;col=bmi" TargetMode="External"/><Relationship Id="rId83" Type="http://schemas.openxmlformats.org/officeDocument/2006/relationships/hyperlink" Target="http://www.jimwegryn.com/Names/Presidents.php?last=bmi&amp;order=asc&amp;col=bmi" TargetMode="External"/><Relationship Id="rId179" Type="http://schemas.openxmlformats.org/officeDocument/2006/relationships/hyperlink" Target="http://www.jimwegryn.com/Names/Presidents.php?last=bmi&amp;order=asc&amp;col=bmi" TargetMode="External"/><Relationship Id="rId365" Type="http://schemas.openxmlformats.org/officeDocument/2006/relationships/hyperlink" Target="http://en.wikipedia.org/wiki/Handedness_of_Presidents_of_the_United_States" TargetMode="External"/><Relationship Id="rId386" Type="http://schemas.openxmlformats.org/officeDocument/2006/relationships/hyperlink" Target="http://www.whitehousehistory.org/whha_timelines/timelines_music-01.html" TargetMode="External"/><Relationship Id="rId190" Type="http://schemas.openxmlformats.org/officeDocument/2006/relationships/hyperlink" Target="http://en.wikipedia.org/wiki/List_of_Presidents_of_the_United_States_by_occupation" TargetMode="External"/><Relationship Id="rId204" Type="http://schemas.openxmlformats.org/officeDocument/2006/relationships/hyperlink" Target="http://www.jimwegryn.com/Names/Presidents.php?last=bmi&amp;order=asc&amp;col=bmi" TargetMode="External"/><Relationship Id="rId225" Type="http://schemas.openxmlformats.org/officeDocument/2006/relationships/hyperlink" Target="http://www.jimwegryn.com/Names/Presidents.php?last=bmi&amp;order=asc&amp;col=bmi" TargetMode="External"/><Relationship Id="rId246" Type="http://schemas.openxmlformats.org/officeDocument/2006/relationships/hyperlink" Target="http://www.jimwegryn.com/Names/Presidents.php?last=bmi&amp;order=asc&amp;col=bmi" TargetMode="External"/><Relationship Id="rId267" Type="http://schemas.openxmlformats.org/officeDocument/2006/relationships/hyperlink" Target="http://www.jimwegryn.com/Names/Presidents.php?last=bmi&amp;order=asc&amp;col=bmi" TargetMode="External"/><Relationship Id="rId288" Type="http://schemas.openxmlformats.org/officeDocument/2006/relationships/hyperlink" Target="http://www.jimwegryn.com/Names/Presidents.php?last=bmi&amp;order=asc&amp;col=bmi" TargetMode="External"/><Relationship Id="rId106" Type="http://schemas.openxmlformats.org/officeDocument/2006/relationships/hyperlink" Target="http://www.jimwegryn.com/Names/Presidents.php?last=bmi&amp;order=asc&amp;col=bmi" TargetMode="External"/><Relationship Id="rId127" Type="http://schemas.openxmlformats.org/officeDocument/2006/relationships/hyperlink" Target="http://www.jimwegryn.com/Names/Presidents.php?last=bmi&amp;order=asc&amp;col=bmi" TargetMode="External"/><Relationship Id="rId313" Type="http://schemas.openxmlformats.org/officeDocument/2006/relationships/hyperlink" Target="http://www.jimwegryn.com/Names/Presidents.php?last=bmi&amp;order=asc&amp;col=bmi" TargetMode="External"/><Relationship Id="rId10" Type="http://schemas.openxmlformats.org/officeDocument/2006/relationships/hyperlink" Target="http://www2.potsdam.edu/hansondj/files/Alcohol-and-Drinking-in-American-Life-and-Culture.html" TargetMode="External"/><Relationship Id="rId31" Type="http://schemas.openxmlformats.org/officeDocument/2006/relationships/hyperlink" Target="http://www.slate.com/articles/news_and_politics/politics/2009/01/obama_raises_the_bar.html" TargetMode="External"/><Relationship Id="rId52" Type="http://schemas.openxmlformats.org/officeDocument/2006/relationships/hyperlink" Target="http://www.jimwegryn.com/Names/Presidents.php?last=bmi&amp;order=asc&amp;col=bmi" TargetMode="External"/><Relationship Id="rId73" Type="http://schemas.openxmlformats.org/officeDocument/2006/relationships/hyperlink" Target="http://www.jimwegryn.com/Names/Presidents.php?last=bmi&amp;order=asc&amp;col=bmi" TargetMode="External"/><Relationship Id="rId94" Type="http://schemas.openxmlformats.org/officeDocument/2006/relationships/hyperlink" Target="http://www.jimwegryn.com/Names/Presidents.php?last=bmi&amp;order=asc&amp;col=bmi" TargetMode="External"/><Relationship Id="rId148" Type="http://schemas.openxmlformats.org/officeDocument/2006/relationships/hyperlink" Target="http://www.jimwegryn.com/Names/Presidents.php?last=bmi&amp;order=asc&amp;col=bmi" TargetMode="External"/><Relationship Id="rId169" Type="http://schemas.openxmlformats.org/officeDocument/2006/relationships/hyperlink" Target="http://www.jimwegryn.com/Names/Presidents.php?last=bmi&amp;order=asc&amp;col=bmi" TargetMode="External"/><Relationship Id="rId334" Type="http://schemas.openxmlformats.org/officeDocument/2006/relationships/hyperlink" Target="http://www.jimwegryn.com/Names/Presidents.php?last=bmi&amp;order=asc&amp;col=bmi" TargetMode="External"/><Relationship Id="rId355" Type="http://schemas.openxmlformats.org/officeDocument/2006/relationships/hyperlink" Target="http://www.jimwegryn.com/Names/Presidents.php?last=bmi&amp;order=asc&amp;col=bmi" TargetMode="External"/><Relationship Id="rId376" Type="http://schemas.openxmlformats.org/officeDocument/2006/relationships/hyperlink" Target="http://www.washingtontimes.com/news/2010/oct/9/list-music-presidents/" TargetMode="External"/><Relationship Id="rId4" Type="http://schemas.openxmlformats.org/officeDocument/2006/relationships/hyperlink" Target="http://www.history.org/foundation/journal/holiday07/drink.cfm" TargetMode="External"/><Relationship Id="rId180" Type="http://schemas.openxmlformats.org/officeDocument/2006/relationships/hyperlink" Target="http://www.jimwegryn.com/Names/Presidents.php?last=bmi&amp;order=asc&amp;col=bmi" TargetMode="External"/><Relationship Id="rId215" Type="http://schemas.openxmlformats.org/officeDocument/2006/relationships/hyperlink" Target="http://www.jimwegryn.com/Names/Presidents.php?last=bmi&amp;order=asc&amp;col=bmi" TargetMode="External"/><Relationship Id="rId236" Type="http://schemas.openxmlformats.org/officeDocument/2006/relationships/hyperlink" Target="http://www.jimwegryn.com/Names/Presidents.php?last=bmi&amp;order=asc&amp;col=bmi" TargetMode="External"/><Relationship Id="rId257" Type="http://schemas.openxmlformats.org/officeDocument/2006/relationships/hyperlink" Target="http://www.jimwegryn.com/Names/Presidents.php?last=bmi&amp;order=asc&amp;col=bmi" TargetMode="External"/><Relationship Id="rId278" Type="http://schemas.openxmlformats.org/officeDocument/2006/relationships/hyperlink" Target="http://www.jimwegryn.com/Names/Presidents.php?last=bmi&amp;order=asc&amp;col=bmi" TargetMode="External"/><Relationship Id="rId303" Type="http://schemas.openxmlformats.org/officeDocument/2006/relationships/hyperlink" Target="http://www.jimwegryn.com/Names/Presidents.php?last=bmi&amp;order=asc&amp;col=b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4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:E44"/>
    </sheetView>
  </sheetViews>
  <sheetFormatPr defaultRowHeight="15" x14ac:dyDescent="0.25"/>
  <cols>
    <col min="1" max="1" width="3" bestFit="1" customWidth="1"/>
    <col min="2" max="2" width="10.7109375" bestFit="1" customWidth="1"/>
    <col min="3" max="3" width="7.85546875" style="52" bestFit="1" customWidth="1"/>
    <col min="4" max="4" width="11.5703125" bestFit="1" customWidth="1"/>
    <col min="5" max="5" width="11.5703125" customWidth="1"/>
    <col min="6" max="6" width="6.5703125" customWidth="1"/>
    <col min="7" max="7" width="10.5703125" customWidth="1"/>
    <col min="9" max="9" width="10.28515625" customWidth="1"/>
    <col min="10" max="10" width="19.42578125" bestFit="1" customWidth="1"/>
    <col min="11" max="11" width="11.28515625" customWidth="1"/>
    <col min="12" max="12" width="11.5703125" style="1" customWidth="1"/>
    <col min="13" max="13" width="12.5703125" bestFit="1" customWidth="1"/>
    <col min="14" max="14" width="11.85546875" customWidth="1"/>
    <col min="15" max="15" width="9.42578125" customWidth="1"/>
    <col min="16" max="16" width="10.5703125" customWidth="1"/>
    <col min="17" max="17" width="10.85546875" bestFit="1" customWidth="1"/>
    <col min="18" max="18" width="13.85546875" customWidth="1"/>
    <col min="19" max="19" width="11.42578125" customWidth="1"/>
    <col min="20" max="20" width="11.5703125" customWidth="1"/>
    <col min="21" max="21" width="11" customWidth="1"/>
    <col min="22" max="22" width="10.85546875" customWidth="1"/>
    <col min="23" max="23" width="12" style="3" customWidth="1"/>
    <col min="24" max="24" width="9.85546875" style="3" customWidth="1"/>
    <col min="25" max="25" width="9.140625" style="3"/>
    <col min="26" max="26" width="10.85546875" style="3" customWidth="1"/>
    <col min="27" max="27" width="9.140625" style="3"/>
    <col min="28" max="28" width="10" style="3" customWidth="1"/>
    <col min="29" max="30" width="9.140625" style="3"/>
    <col min="31" max="31" width="13" style="3" customWidth="1"/>
    <col min="32" max="39" width="9.140625" style="3"/>
    <col min="40" max="40" width="10" style="3" customWidth="1"/>
    <col min="41" max="53" width="9.140625" style="3"/>
    <col min="54" max="54" width="10.140625" style="3" customWidth="1"/>
    <col min="55" max="55" width="9.140625" style="3"/>
    <col min="56" max="56" width="10.85546875" style="3" customWidth="1"/>
    <col min="57" max="57" width="11.28515625" style="3" customWidth="1"/>
    <col min="58" max="58" width="11.140625" style="3" customWidth="1"/>
    <col min="59" max="59" width="9.140625" style="3"/>
    <col min="60" max="60" width="15.140625" customWidth="1"/>
    <col min="61" max="61" width="14.7109375" customWidth="1"/>
    <col min="62" max="62" width="14.5703125" customWidth="1"/>
    <col min="63" max="63" width="14.7109375" customWidth="1"/>
    <col min="64" max="64" width="10.140625" customWidth="1"/>
    <col min="65" max="65" width="16.5703125" customWidth="1"/>
    <col min="66" max="66" width="16.42578125" customWidth="1"/>
    <col min="67" max="67" width="10.42578125" customWidth="1"/>
    <col min="68" max="68" width="11.140625" customWidth="1"/>
    <col min="69" max="69" width="15.85546875" customWidth="1"/>
    <col min="70" max="70" width="10.140625" customWidth="1"/>
    <col min="71" max="71" width="19.85546875" customWidth="1"/>
    <col min="74" max="74" width="10.85546875" customWidth="1"/>
    <col min="75" max="75" width="10" customWidth="1"/>
    <col min="76" max="76" width="12.85546875" customWidth="1"/>
    <col min="77" max="77" width="14.28515625" customWidth="1"/>
    <col min="78" max="78" width="9.28515625" bestFit="1" customWidth="1"/>
    <col min="81" max="81" width="20.85546875" customWidth="1"/>
    <col min="82" max="82" width="19.28515625" customWidth="1"/>
    <col min="84" max="84" width="16.42578125" bestFit="1" customWidth="1"/>
    <col min="86" max="86" width="12.42578125" bestFit="1" customWidth="1"/>
    <col min="88" max="88" width="12.42578125" bestFit="1" customWidth="1"/>
    <col min="89" max="89" width="12.42578125" customWidth="1"/>
    <col min="95" max="95" width="21.5703125" bestFit="1" customWidth="1"/>
    <col min="96" max="97" width="12.28515625" customWidth="1"/>
    <col min="98" max="105" width="17.7109375" customWidth="1"/>
    <col min="109" max="109" width="11" customWidth="1"/>
    <col min="110" max="110" width="14.28515625" customWidth="1"/>
    <col min="111" max="111" width="12.85546875" customWidth="1"/>
    <col min="112" max="112" width="12.28515625" customWidth="1"/>
    <col min="113" max="113" width="14.7109375" customWidth="1"/>
    <col min="115" max="115" width="12.140625" customWidth="1"/>
    <col min="116" max="116" width="16.85546875" customWidth="1"/>
  </cols>
  <sheetData>
    <row r="1" spans="1:116" s="2" customFormat="1" ht="48" customHeight="1" thickBot="1" x14ac:dyDescent="0.3">
      <c r="A1" s="29" t="s">
        <v>253</v>
      </c>
      <c r="B1" s="30" t="s">
        <v>174</v>
      </c>
      <c r="C1" s="30" t="s">
        <v>175</v>
      </c>
      <c r="D1" s="30" t="s">
        <v>176</v>
      </c>
      <c r="E1" s="30" t="s">
        <v>755</v>
      </c>
      <c r="F1" s="31" t="s">
        <v>436</v>
      </c>
      <c r="G1" s="31" t="s">
        <v>437</v>
      </c>
      <c r="H1" s="31" t="s">
        <v>438</v>
      </c>
      <c r="I1" s="31" t="s">
        <v>449</v>
      </c>
      <c r="J1" s="31" t="s">
        <v>254</v>
      </c>
      <c r="K1" s="31" t="s">
        <v>439</v>
      </c>
      <c r="L1" s="31" t="s">
        <v>440</v>
      </c>
      <c r="M1" s="31" t="s">
        <v>441</v>
      </c>
      <c r="N1" s="31" t="s">
        <v>255</v>
      </c>
      <c r="O1" s="39" t="s">
        <v>336</v>
      </c>
      <c r="P1" s="39" t="s">
        <v>442</v>
      </c>
      <c r="Q1" s="39" t="s">
        <v>443</v>
      </c>
      <c r="R1" s="39" t="s">
        <v>444</v>
      </c>
      <c r="S1" s="39" t="s">
        <v>445</v>
      </c>
      <c r="T1" s="39" t="s">
        <v>446</v>
      </c>
      <c r="U1" s="39" t="s">
        <v>447</v>
      </c>
      <c r="V1" s="32" t="s">
        <v>448</v>
      </c>
      <c r="W1" s="31" t="s">
        <v>1</v>
      </c>
      <c r="X1" s="30" t="s">
        <v>487</v>
      </c>
      <c r="Y1" s="29" t="s">
        <v>2</v>
      </c>
      <c r="Z1" s="33" t="s">
        <v>181</v>
      </c>
      <c r="AA1" s="34" t="s">
        <v>182</v>
      </c>
      <c r="AB1" s="34" t="s">
        <v>183</v>
      </c>
      <c r="AC1" s="34" t="s">
        <v>184</v>
      </c>
      <c r="AD1" s="34" t="s">
        <v>185</v>
      </c>
      <c r="AE1" s="34" t="s">
        <v>187</v>
      </c>
      <c r="AF1" s="35" t="s">
        <v>186</v>
      </c>
      <c r="AG1" s="36" t="s">
        <v>259</v>
      </c>
      <c r="AH1" s="37" t="s">
        <v>262</v>
      </c>
      <c r="AI1" s="37" t="s">
        <v>263</v>
      </c>
      <c r="AJ1" s="37" t="s">
        <v>264</v>
      </c>
      <c r="AK1" s="37" t="s">
        <v>265</v>
      </c>
      <c r="AL1" s="37" t="s">
        <v>266</v>
      </c>
      <c r="AM1" s="37" t="s">
        <v>267</v>
      </c>
      <c r="AN1" s="37" t="s">
        <v>268</v>
      </c>
      <c r="AO1" s="37" t="s">
        <v>260</v>
      </c>
      <c r="AP1" s="37" t="s">
        <v>269</v>
      </c>
      <c r="AQ1" s="37" t="s">
        <v>270</v>
      </c>
      <c r="AR1" s="37" t="s">
        <v>271</v>
      </c>
      <c r="AS1" s="37" t="s">
        <v>272</v>
      </c>
      <c r="AT1" s="37" t="s">
        <v>273</v>
      </c>
      <c r="AU1" s="37" t="s">
        <v>274</v>
      </c>
      <c r="AV1" s="37" t="s">
        <v>275</v>
      </c>
      <c r="AW1" s="37" t="s">
        <v>261</v>
      </c>
      <c r="AX1" s="37" t="s">
        <v>276</v>
      </c>
      <c r="AY1" s="37" t="s">
        <v>277</v>
      </c>
      <c r="AZ1" s="37" t="s">
        <v>278</v>
      </c>
      <c r="BA1" s="37" t="s">
        <v>279</v>
      </c>
      <c r="BB1" s="37" t="s">
        <v>280</v>
      </c>
      <c r="BC1" s="37" t="s">
        <v>281</v>
      </c>
      <c r="BD1" s="37" t="s">
        <v>282</v>
      </c>
      <c r="BE1" s="37" t="s">
        <v>283</v>
      </c>
      <c r="BF1" s="37" t="s">
        <v>284</v>
      </c>
      <c r="BG1" s="37" t="s">
        <v>285</v>
      </c>
      <c r="BH1" s="37" t="s">
        <v>286</v>
      </c>
      <c r="BI1" s="37" t="s">
        <v>287</v>
      </c>
      <c r="BJ1" s="37" t="s">
        <v>289</v>
      </c>
      <c r="BK1" s="37" t="s">
        <v>288</v>
      </c>
      <c r="BL1" s="37" t="s">
        <v>267</v>
      </c>
      <c r="BM1" s="37" t="s">
        <v>290</v>
      </c>
      <c r="BN1" s="37" t="s">
        <v>291</v>
      </c>
      <c r="BO1" s="37" t="s">
        <v>292</v>
      </c>
      <c r="BP1" s="37" t="s">
        <v>293</v>
      </c>
      <c r="BQ1" s="37" t="s">
        <v>294</v>
      </c>
      <c r="BR1" s="37" t="s">
        <v>295</v>
      </c>
      <c r="BS1" s="37" t="s">
        <v>296</v>
      </c>
      <c r="BT1" s="37" t="s">
        <v>333</v>
      </c>
      <c r="BU1" s="35" t="s">
        <v>297</v>
      </c>
      <c r="BV1" s="35" t="s">
        <v>298</v>
      </c>
      <c r="BW1" s="35" t="s">
        <v>299</v>
      </c>
      <c r="BX1" s="35" t="s">
        <v>300</v>
      </c>
      <c r="BY1" s="35" t="s">
        <v>301</v>
      </c>
      <c r="BZ1" s="35" t="s">
        <v>302</v>
      </c>
      <c r="CA1" s="35" t="s">
        <v>303</v>
      </c>
      <c r="CB1" s="35" t="s">
        <v>304</v>
      </c>
      <c r="CC1" s="35" t="s">
        <v>305</v>
      </c>
      <c r="CD1" s="35" t="s">
        <v>306</v>
      </c>
      <c r="CE1" s="35" t="s">
        <v>311</v>
      </c>
      <c r="CF1" s="36" t="s">
        <v>329</v>
      </c>
      <c r="CG1" s="33" t="s">
        <v>331</v>
      </c>
      <c r="CH1" s="33" t="s">
        <v>472</v>
      </c>
      <c r="CI1" s="33" t="s">
        <v>430</v>
      </c>
      <c r="CJ1" s="33" t="s">
        <v>608</v>
      </c>
      <c r="CK1" s="33" t="s">
        <v>609</v>
      </c>
      <c r="CL1" s="38" t="s">
        <v>427</v>
      </c>
      <c r="CM1" s="38" t="s">
        <v>428</v>
      </c>
      <c r="CN1" s="38" t="s">
        <v>433</v>
      </c>
      <c r="CO1" s="38" t="s">
        <v>431</v>
      </c>
      <c r="CP1" s="38" t="s">
        <v>432</v>
      </c>
      <c r="CQ1" s="37" t="s">
        <v>339</v>
      </c>
      <c r="CR1" s="53" t="s">
        <v>435</v>
      </c>
      <c r="CS1" s="68" t="s">
        <v>504</v>
      </c>
      <c r="CT1" s="68" t="s">
        <v>591</v>
      </c>
      <c r="CU1" s="68" t="s">
        <v>592</v>
      </c>
      <c r="CV1" s="68" t="s">
        <v>593</v>
      </c>
      <c r="CW1" s="68" t="s">
        <v>627</v>
      </c>
      <c r="CX1" s="68" t="s">
        <v>673</v>
      </c>
      <c r="CY1" s="68" t="s">
        <v>674</v>
      </c>
      <c r="CZ1" s="68" t="s">
        <v>724</v>
      </c>
      <c r="DA1" s="68" t="s">
        <v>725</v>
      </c>
      <c r="DB1" s="56"/>
      <c r="DC1" s="62" t="s">
        <v>470</v>
      </c>
      <c r="DD1" s="26" t="s">
        <v>462</v>
      </c>
      <c r="DE1" s="26" t="s">
        <v>474</v>
      </c>
      <c r="DF1" s="26" t="s">
        <v>477</v>
      </c>
      <c r="DG1" s="26" t="s">
        <v>486</v>
      </c>
      <c r="DH1" s="26" t="s">
        <v>181</v>
      </c>
      <c r="DI1" s="26" t="s">
        <v>337</v>
      </c>
      <c r="DJ1" s="26" t="s">
        <v>330</v>
      </c>
      <c r="DK1" s="26" t="s">
        <v>187</v>
      </c>
      <c r="DL1" s="26" t="s">
        <v>497</v>
      </c>
    </row>
    <row r="2" spans="1:116" ht="51.75" thickTop="1" x14ac:dyDescent="0.25">
      <c r="A2" s="24">
        <v>1</v>
      </c>
      <c r="B2" s="50" t="s">
        <v>94</v>
      </c>
      <c r="C2" s="50"/>
      <c r="D2" s="50" t="s">
        <v>95</v>
      </c>
      <c r="E2" s="50" t="str">
        <f>B2&amp;IF(LEN(C2&gt;0)," "&amp;C2,"")&amp;" "&amp;D2</f>
        <v>George  Washington</v>
      </c>
      <c r="F2" s="4">
        <v>1732</v>
      </c>
      <c r="G2" s="4">
        <v>2</v>
      </c>
      <c r="H2" s="4">
        <v>22</v>
      </c>
      <c r="I2" s="4" t="s">
        <v>450</v>
      </c>
      <c r="J2" s="4">
        <v>57</v>
      </c>
      <c r="K2" s="4">
        <v>1799</v>
      </c>
      <c r="L2" s="4">
        <v>12</v>
      </c>
      <c r="M2" s="4">
        <v>14</v>
      </c>
      <c r="N2" s="46">
        <v>24767</v>
      </c>
      <c r="O2" s="40">
        <v>0.999</v>
      </c>
      <c r="P2" s="17">
        <v>1789</v>
      </c>
      <c r="Q2" s="17">
        <v>4</v>
      </c>
      <c r="R2" s="17">
        <v>30</v>
      </c>
      <c r="S2" s="17">
        <v>1797</v>
      </c>
      <c r="T2" s="17">
        <v>3</v>
      </c>
      <c r="U2" s="17">
        <v>4</v>
      </c>
      <c r="V2" s="17">
        <v>1015</v>
      </c>
      <c r="W2" s="4" t="s">
        <v>4</v>
      </c>
      <c r="X2" s="50" t="s">
        <v>5</v>
      </c>
      <c r="Y2" s="24" t="s">
        <v>6</v>
      </c>
      <c r="Z2" s="10" t="s">
        <v>178</v>
      </c>
      <c r="AA2" s="5" t="s">
        <v>188</v>
      </c>
      <c r="AB2" s="5" t="s">
        <v>201</v>
      </c>
      <c r="AC2" s="5" t="s">
        <v>188</v>
      </c>
      <c r="AD2" s="5" t="s">
        <v>204</v>
      </c>
      <c r="AE2" s="5" t="s">
        <v>190</v>
      </c>
      <c r="AF2" s="8" t="s">
        <v>189</v>
      </c>
      <c r="AG2" s="22">
        <v>525</v>
      </c>
      <c r="AH2" s="5">
        <v>7</v>
      </c>
      <c r="AI2" s="5">
        <v>1</v>
      </c>
      <c r="AJ2" s="5">
        <v>1</v>
      </c>
      <c r="AK2" s="5">
        <v>1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6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7">
        <f t="shared" ref="BT2:BT44" si="0">SUM(AH2:BS2)</f>
        <v>10</v>
      </c>
      <c r="BU2" s="8" t="s">
        <v>310</v>
      </c>
      <c r="BV2" s="8" t="s">
        <v>310</v>
      </c>
      <c r="BW2" s="8" t="s">
        <v>310</v>
      </c>
      <c r="BX2" s="8" t="s">
        <v>310</v>
      </c>
      <c r="BY2" s="8" t="s">
        <v>310</v>
      </c>
      <c r="BZ2" s="8" t="s">
        <v>310</v>
      </c>
      <c r="CA2" s="8" t="s">
        <v>310</v>
      </c>
      <c r="CB2" s="8" t="s">
        <v>310</v>
      </c>
      <c r="CC2" s="8" t="s">
        <v>310</v>
      </c>
      <c r="CD2" s="8" t="s">
        <v>310</v>
      </c>
      <c r="CE2" s="9">
        <f>(COUNTIF(BU2:CD2, "Conversational")*VLOOKUP("Conversational", langscore[], 2, 0)) + (COUNTIF(BU2:CD2, "Proficient")*VLOOKUP("Proficient", langscore[], 2, 0)) + (COUNTIF(BU2:CD2, "Native")*VLOOKUP("Native", langscore[], 2, 0))</f>
        <v>0</v>
      </c>
      <c r="CF2" s="20" t="s">
        <v>315</v>
      </c>
      <c r="CG2" s="10">
        <v>188</v>
      </c>
      <c r="CH2" s="59">
        <f t="shared" ref="CH2:CH44" si="1">CG2/2.54</f>
        <v>74.015748031496059</v>
      </c>
      <c r="CI2" s="10">
        <v>175</v>
      </c>
      <c r="CJ2" s="10">
        <f t="shared" ref="CJ2:CJ44" si="2">IFERROR((CI2/(CH2*CH2))*703, "Unknown")</f>
        <v>22.456657141240385</v>
      </c>
      <c r="CK2" s="10">
        <v>25.5</v>
      </c>
      <c r="CL2" s="27">
        <v>1</v>
      </c>
      <c r="CM2" s="27">
        <v>1</v>
      </c>
      <c r="CN2" s="44" t="s">
        <v>341</v>
      </c>
      <c r="CO2" s="27">
        <v>5</v>
      </c>
      <c r="CP2" s="27">
        <v>4</v>
      </c>
      <c r="CQ2" s="42" t="s">
        <v>342</v>
      </c>
      <c r="CR2" s="54" t="s">
        <v>340</v>
      </c>
      <c r="CS2" s="66" t="s">
        <v>505</v>
      </c>
      <c r="CT2" s="66" t="s">
        <v>256</v>
      </c>
      <c r="CU2" s="66" t="s">
        <v>595</v>
      </c>
      <c r="CV2" s="66" t="s">
        <v>668</v>
      </c>
      <c r="CW2" s="66" t="s">
        <v>628</v>
      </c>
      <c r="CX2" s="66" t="s">
        <v>675</v>
      </c>
      <c r="CY2" s="66"/>
      <c r="CZ2" s="66" t="s">
        <v>708</v>
      </c>
      <c r="DA2" s="66" t="s">
        <v>709</v>
      </c>
      <c r="DB2" s="57"/>
      <c r="DC2" s="63" t="s">
        <v>471</v>
      </c>
      <c r="DD2" s="60" t="str">
        <f>VLOOKUP(J2, age[], 2, 1)</f>
        <v>50s</v>
      </c>
      <c r="DE2" s="60" t="str">
        <f>VLOOKUP(AG2, money[], 2, 1)</f>
        <v>Too Many</v>
      </c>
      <c r="DF2" s="60" t="str">
        <f>VLOOKUP(CE2, languagegroups[], 2, 1)</f>
        <v>Nonexistent</v>
      </c>
      <c r="DG2" s="60" t="str">
        <f>VLOOKUP(BT2, animals[], 2, 1)</f>
        <v>Zookeeper</v>
      </c>
      <c r="DH2" s="60" t="str">
        <f t="shared" ref="DH2:DH44" si="3">Z2</f>
        <v>Right</v>
      </c>
      <c r="DI2" s="60" t="str">
        <f>IFERROR(VLOOKUP(CJ2, weightclass[], 2, 1), "Average")</f>
        <v>Average</v>
      </c>
      <c r="DJ2" s="60" t="str">
        <f>VLOOKUP(CH2, heightclass[], 2, 1)</f>
        <v>Tall</v>
      </c>
      <c r="DK2" s="60" t="str">
        <f t="shared" ref="DK2:DK44" si="4">IF(ISNUMBER(SEARCH("lawyer", AE2)), "Law", IF(ISNUMBER(SEARCH("planter", AE2)), "Planter", IF(ISNUMBER(SEARCH("business", AE2)), "Business", IF(ISNUMBER(SEARCH("military", AE2)), "Military", IF(OR(ISNUMBER(SEARCH("teacher", AE2)), ISNUMBER(SEARCH("academic", AE2))), "Academic", "Other")))))</f>
        <v>Planter</v>
      </c>
      <c r="DL2" s="60" t="str">
        <f>VLOOKUP(CF2, faith[], 3, 0)</f>
        <v>Protestant</v>
      </c>
    </row>
    <row r="3" spans="1:116" ht="51" x14ac:dyDescent="0.25">
      <c r="A3" s="25">
        <v>2</v>
      </c>
      <c r="B3" s="51" t="s">
        <v>96</v>
      </c>
      <c r="C3" s="51"/>
      <c r="D3" s="51" t="s">
        <v>97</v>
      </c>
      <c r="E3" s="50" t="str">
        <f t="shared" ref="E3:E44" si="5">B3&amp;IF(LEN(C3&gt;0)," "&amp;C3,"")&amp;" "&amp;D3</f>
        <v>John  Adams</v>
      </c>
      <c r="F3" s="11">
        <v>1735</v>
      </c>
      <c r="G3" s="11">
        <v>10</v>
      </c>
      <c r="H3" s="11">
        <v>30</v>
      </c>
      <c r="I3" s="11" t="s">
        <v>451</v>
      </c>
      <c r="J3" s="11">
        <v>61</v>
      </c>
      <c r="K3" s="11">
        <v>1826</v>
      </c>
      <c r="L3" s="11">
        <v>7</v>
      </c>
      <c r="M3" s="11">
        <v>4</v>
      </c>
      <c r="N3" s="47">
        <v>33119</v>
      </c>
      <c r="O3" s="41">
        <v>0.53400000000000003</v>
      </c>
      <c r="P3" s="18">
        <v>1797</v>
      </c>
      <c r="Q3" s="18">
        <v>3</v>
      </c>
      <c r="R3" s="18">
        <v>4</v>
      </c>
      <c r="S3" s="18">
        <v>1801</v>
      </c>
      <c r="T3" s="18">
        <v>3</v>
      </c>
      <c r="U3" s="18">
        <v>4</v>
      </c>
      <c r="V3" s="18">
        <v>9253</v>
      </c>
      <c r="W3" s="11" t="s">
        <v>7</v>
      </c>
      <c r="X3" s="51" t="s">
        <v>8</v>
      </c>
      <c r="Y3" s="25" t="s">
        <v>9</v>
      </c>
      <c r="Z3" s="16" t="s">
        <v>178</v>
      </c>
      <c r="AA3" s="12" t="s">
        <v>191</v>
      </c>
      <c r="AB3" s="12" t="s">
        <v>197</v>
      </c>
      <c r="AC3" s="12" t="s">
        <v>192</v>
      </c>
      <c r="AD3" s="12" t="s">
        <v>193</v>
      </c>
      <c r="AE3" s="12" t="s">
        <v>195</v>
      </c>
      <c r="AF3" s="14" t="s">
        <v>194</v>
      </c>
      <c r="AG3" s="23">
        <v>19</v>
      </c>
      <c r="AH3" s="12">
        <v>3</v>
      </c>
      <c r="AI3" s="12">
        <v>1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3">
        <f t="shared" si="0"/>
        <v>4</v>
      </c>
      <c r="BU3" s="14" t="s">
        <v>310</v>
      </c>
      <c r="BV3" s="14" t="s">
        <v>307</v>
      </c>
      <c r="BW3" s="14" t="s">
        <v>310</v>
      </c>
      <c r="BX3" s="14" t="s">
        <v>310</v>
      </c>
      <c r="BY3" s="14" t="s">
        <v>310</v>
      </c>
      <c r="BZ3" s="14" t="s">
        <v>310</v>
      </c>
      <c r="CA3" s="14" t="s">
        <v>310</v>
      </c>
      <c r="CB3" s="14" t="s">
        <v>307</v>
      </c>
      <c r="CC3" s="14" t="s">
        <v>310</v>
      </c>
      <c r="CD3" s="14" t="s">
        <v>310</v>
      </c>
      <c r="CE3" s="15">
        <f>(COUNTIF(BU3:CD3, "Conversational")*VLOOKUP("Conversational", langscore[], 2, 0)) + (COUNTIF(BU3:CD3, "Proficient")*VLOOKUP("Proficient", langscore[], 2, 0)) + (COUNTIF(BU3:CD3, "Native")*VLOOKUP("Native", langscore[], 2, 0))</f>
        <v>4</v>
      </c>
      <c r="CF3" s="21" t="s">
        <v>318</v>
      </c>
      <c r="CG3" s="16">
        <v>170</v>
      </c>
      <c r="CH3" s="59">
        <f t="shared" si="1"/>
        <v>66.929133858267718</v>
      </c>
      <c r="CI3" s="16">
        <v>150</v>
      </c>
      <c r="CJ3" s="10">
        <f t="shared" si="2"/>
        <v>23.540526643598611</v>
      </c>
      <c r="CK3" s="16">
        <v>23.5</v>
      </c>
      <c r="CL3" s="28">
        <v>3</v>
      </c>
      <c r="CM3" s="28">
        <v>2</v>
      </c>
      <c r="CN3" s="45" t="s">
        <v>344</v>
      </c>
      <c r="CO3" s="28">
        <v>2</v>
      </c>
      <c r="CP3" s="28">
        <v>0</v>
      </c>
      <c r="CQ3" s="43" t="s">
        <v>345</v>
      </c>
      <c r="CR3" s="55" t="s">
        <v>343</v>
      </c>
      <c r="CS3" s="67" t="s">
        <v>516</v>
      </c>
      <c r="CT3" s="67" t="s">
        <v>512</v>
      </c>
      <c r="CU3" s="67" t="s">
        <v>595</v>
      </c>
      <c r="CV3" s="67"/>
      <c r="CW3" s="67" t="s">
        <v>629</v>
      </c>
      <c r="CX3" s="67" t="s">
        <v>678</v>
      </c>
      <c r="CY3" s="67" t="s">
        <v>690</v>
      </c>
      <c r="CZ3" s="67" t="s">
        <v>710</v>
      </c>
      <c r="DA3" s="67" t="s">
        <v>711</v>
      </c>
      <c r="DB3" s="57"/>
      <c r="DC3" s="64" t="s">
        <v>471</v>
      </c>
      <c r="DD3" s="61" t="str">
        <f>VLOOKUP(J3, age[], 2, 1)</f>
        <v>60s</v>
      </c>
      <c r="DE3" s="61" t="str">
        <f>VLOOKUP(AG3, money[], 2, 1)</f>
        <v>Many</v>
      </c>
      <c r="DF3" s="61" t="str">
        <f>VLOOKUP(CE3, languagegroups[], 2, 1)</f>
        <v>Respectable</v>
      </c>
      <c r="DG3" s="61" t="str">
        <f>VLOOKUP(BT3, animals[], 2, 1)</f>
        <v>Passive</v>
      </c>
      <c r="DH3" s="61" t="str">
        <f t="shared" si="3"/>
        <v>Right</v>
      </c>
      <c r="DI3" s="61" t="str">
        <f>IFERROR(VLOOKUP(CJ3, weightclass[], 2, 1), "Average")</f>
        <v>Average</v>
      </c>
      <c r="DJ3" s="61" t="str">
        <f>VLOOKUP(CH3, heightclass[], 2, 1)</f>
        <v>Short</v>
      </c>
      <c r="DK3" s="61" t="str">
        <f t="shared" si="4"/>
        <v>Law</v>
      </c>
      <c r="DL3" s="60" t="str">
        <f>VLOOKUP(CF3, faith[], 3, 0)</f>
        <v>Protestant</v>
      </c>
    </row>
    <row r="4" spans="1:116" ht="63.75" x14ac:dyDescent="0.25">
      <c r="A4" s="25">
        <v>3</v>
      </c>
      <c r="B4" s="51" t="s">
        <v>98</v>
      </c>
      <c r="C4" s="51"/>
      <c r="D4" s="51" t="s">
        <v>99</v>
      </c>
      <c r="E4" s="50" t="str">
        <f t="shared" si="5"/>
        <v>Thomas  Jefferson</v>
      </c>
      <c r="F4" s="11">
        <v>1743</v>
      </c>
      <c r="G4" s="11">
        <v>4</v>
      </c>
      <c r="H4" s="11">
        <v>13</v>
      </c>
      <c r="I4" s="11" t="s">
        <v>452</v>
      </c>
      <c r="J4" s="11">
        <v>57</v>
      </c>
      <c r="K4" s="11">
        <v>1826</v>
      </c>
      <c r="L4" s="11">
        <v>7</v>
      </c>
      <c r="M4" s="11">
        <v>4</v>
      </c>
      <c r="N4" s="47">
        <v>30397</v>
      </c>
      <c r="O4" s="41">
        <v>0.61399999999999999</v>
      </c>
      <c r="P4" s="18">
        <v>1801</v>
      </c>
      <c r="Q4" s="18">
        <v>3</v>
      </c>
      <c r="R4" s="18">
        <v>4</v>
      </c>
      <c r="S4" s="18">
        <v>1809</v>
      </c>
      <c r="T4" s="18">
        <v>3</v>
      </c>
      <c r="U4" s="18">
        <v>4</v>
      </c>
      <c r="V4" s="18">
        <v>6331</v>
      </c>
      <c r="W4" s="11" t="s">
        <v>23</v>
      </c>
      <c r="X4" s="51" t="s">
        <v>11</v>
      </c>
      <c r="Y4" s="25" t="s">
        <v>12</v>
      </c>
      <c r="Z4" s="16" t="s">
        <v>178</v>
      </c>
      <c r="AA4" s="12" t="s">
        <v>191</v>
      </c>
      <c r="AB4" s="12" t="s">
        <v>196</v>
      </c>
      <c r="AC4" s="12" t="s">
        <v>197</v>
      </c>
      <c r="AD4" s="12" t="s">
        <v>198</v>
      </c>
      <c r="AE4" s="12" t="s">
        <v>199</v>
      </c>
      <c r="AF4" s="14" t="s">
        <v>189</v>
      </c>
      <c r="AG4" s="23">
        <v>212</v>
      </c>
      <c r="AH4" s="12">
        <v>2</v>
      </c>
      <c r="AI4" s="12">
        <v>0</v>
      </c>
      <c r="AJ4" s="12">
        <v>1</v>
      </c>
      <c r="AK4" s="12">
        <v>0</v>
      </c>
      <c r="AL4" s="12">
        <v>1</v>
      </c>
      <c r="AM4" s="12">
        <v>2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3">
        <f t="shared" si="0"/>
        <v>6</v>
      </c>
      <c r="BU4" s="14" t="s">
        <v>310</v>
      </c>
      <c r="BV4" s="14" t="s">
        <v>307</v>
      </c>
      <c r="BW4" s="14" t="s">
        <v>310</v>
      </c>
      <c r="BX4" s="14" t="s">
        <v>307</v>
      </c>
      <c r="BY4" s="14" t="s">
        <v>310</v>
      </c>
      <c r="BZ4" s="14" t="s">
        <v>310</v>
      </c>
      <c r="CA4" s="14" t="s">
        <v>307</v>
      </c>
      <c r="CB4" s="14" t="s">
        <v>307</v>
      </c>
      <c r="CC4" s="14" t="s">
        <v>310</v>
      </c>
      <c r="CD4" s="14" t="s">
        <v>307</v>
      </c>
      <c r="CE4" s="15">
        <f>(COUNTIF(BU4:CD4, "Conversational")*VLOOKUP("Conversational", langscore[], 2, 0)) + (COUNTIF(BU4:CD4, "Proficient")*VLOOKUP("Proficient", langscore[], 2, 0)) + (COUNTIF(BU4:CD4, "Native")*VLOOKUP("Native", langscore[], 2, 0))</f>
        <v>10</v>
      </c>
      <c r="CF4" s="21" t="s">
        <v>316</v>
      </c>
      <c r="CG4" s="16">
        <v>189</v>
      </c>
      <c r="CH4" s="59">
        <f t="shared" si="1"/>
        <v>74.40944881889763</v>
      </c>
      <c r="CI4" s="16">
        <v>174</v>
      </c>
      <c r="CJ4" s="10">
        <f t="shared" si="2"/>
        <v>22.092679801797267</v>
      </c>
      <c r="CK4" s="16">
        <v>22</v>
      </c>
      <c r="CL4" s="28">
        <v>1</v>
      </c>
      <c r="CM4" s="28">
        <v>5</v>
      </c>
      <c r="CN4" s="45" t="s">
        <v>434</v>
      </c>
      <c r="CO4" s="28">
        <v>2</v>
      </c>
      <c r="CP4" s="28">
        <v>6</v>
      </c>
      <c r="CQ4" s="43" t="s">
        <v>346</v>
      </c>
      <c r="CR4" s="55" t="s">
        <v>340</v>
      </c>
      <c r="CS4" s="67" t="s">
        <v>505</v>
      </c>
      <c r="CT4" s="67" t="s">
        <v>508</v>
      </c>
      <c r="CU4" s="66" t="s">
        <v>598</v>
      </c>
      <c r="CV4" s="67" t="s">
        <v>634</v>
      </c>
      <c r="CW4" s="67" t="s">
        <v>628</v>
      </c>
      <c r="CX4" s="67" t="s">
        <v>676</v>
      </c>
      <c r="CY4" s="67" t="s">
        <v>685</v>
      </c>
      <c r="CZ4" s="67" t="s">
        <v>710</v>
      </c>
      <c r="DA4" s="67" t="s">
        <v>712</v>
      </c>
      <c r="DB4" s="57"/>
      <c r="DC4" s="64" t="s">
        <v>471</v>
      </c>
      <c r="DD4" s="61" t="str">
        <f>VLOOKUP(J4, age[], 2, 1)</f>
        <v>50s</v>
      </c>
      <c r="DE4" s="61" t="str">
        <f>VLOOKUP(AG4, money[], 2, 1)</f>
        <v>Too Many</v>
      </c>
      <c r="DF4" s="61" t="str">
        <f>VLOOKUP(CE4, languagegroups[], 2, 1)</f>
        <v>Superior</v>
      </c>
      <c r="DG4" s="61" t="str">
        <f>VLOOKUP(BT4, animals[], 2, 1)</f>
        <v>Enthusiastic</v>
      </c>
      <c r="DH4" s="61" t="str">
        <f t="shared" si="3"/>
        <v>Right</v>
      </c>
      <c r="DI4" s="61" t="str">
        <f>IFERROR(VLOOKUP(CJ4, weightclass[], 2, 1), "Average")</f>
        <v>Average</v>
      </c>
      <c r="DJ4" s="61" t="str">
        <f>VLOOKUP(CH4, heightclass[], 2, 1)</f>
        <v>Tall</v>
      </c>
      <c r="DK4" s="61" t="str">
        <f t="shared" si="4"/>
        <v>Law</v>
      </c>
      <c r="DL4" s="60" t="str">
        <f>VLOOKUP(CF4, faith[], 3, 0)</f>
        <v>Unspecified</v>
      </c>
    </row>
    <row r="5" spans="1:116" ht="63.75" x14ac:dyDescent="0.25">
      <c r="A5" s="25">
        <v>4</v>
      </c>
      <c r="B5" s="51" t="s">
        <v>100</v>
      </c>
      <c r="C5" s="51"/>
      <c r="D5" s="51" t="s">
        <v>101</v>
      </c>
      <c r="E5" s="50" t="str">
        <f t="shared" si="5"/>
        <v>James  Madison</v>
      </c>
      <c r="F5" s="11">
        <v>1751</v>
      </c>
      <c r="G5" s="11">
        <v>3</v>
      </c>
      <c r="H5" s="11">
        <v>16</v>
      </c>
      <c r="I5" s="11" t="s">
        <v>450</v>
      </c>
      <c r="J5" s="11">
        <v>57</v>
      </c>
      <c r="K5" s="11">
        <v>1836</v>
      </c>
      <c r="L5" s="11">
        <v>6</v>
      </c>
      <c r="M5" s="11">
        <v>28</v>
      </c>
      <c r="N5" s="47">
        <v>31150</v>
      </c>
      <c r="O5" s="41">
        <v>0.64700000000000002</v>
      </c>
      <c r="P5" s="18">
        <v>1809</v>
      </c>
      <c r="Q5" s="18">
        <v>3</v>
      </c>
      <c r="R5" s="18">
        <v>4</v>
      </c>
      <c r="S5" s="18">
        <v>1817</v>
      </c>
      <c r="T5" s="18">
        <v>3</v>
      </c>
      <c r="U5" s="18">
        <v>4</v>
      </c>
      <c r="V5" s="18">
        <v>7056</v>
      </c>
      <c r="W5" s="11" t="s">
        <v>23</v>
      </c>
      <c r="X5" s="51" t="s">
        <v>15</v>
      </c>
      <c r="Y5" s="25" t="s">
        <v>13</v>
      </c>
      <c r="Z5" s="16" t="s">
        <v>178</v>
      </c>
      <c r="AA5" s="12" t="s">
        <v>196</v>
      </c>
      <c r="AB5" s="12" t="s">
        <v>200</v>
      </c>
      <c r="AC5" s="12" t="s">
        <v>201</v>
      </c>
      <c r="AD5" s="12" t="s">
        <v>193</v>
      </c>
      <c r="AE5" s="12" t="s">
        <v>195</v>
      </c>
      <c r="AF5" s="14" t="s">
        <v>189</v>
      </c>
      <c r="AG5" s="23">
        <v>101</v>
      </c>
      <c r="AH5" s="12">
        <v>0</v>
      </c>
      <c r="AI5" s="12">
        <v>0</v>
      </c>
      <c r="AJ5" s="12">
        <v>0</v>
      </c>
      <c r="AK5" s="12">
        <v>1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3">
        <f t="shared" si="0"/>
        <v>1</v>
      </c>
      <c r="BU5" s="14" t="s">
        <v>310</v>
      </c>
      <c r="BV5" s="14" t="s">
        <v>310</v>
      </c>
      <c r="BW5" s="14" t="s">
        <v>310</v>
      </c>
      <c r="BX5" s="14" t="s">
        <v>307</v>
      </c>
      <c r="BY5" s="14" t="s">
        <v>307</v>
      </c>
      <c r="BZ5" s="14" t="s">
        <v>310</v>
      </c>
      <c r="CA5" s="14" t="s">
        <v>310</v>
      </c>
      <c r="CB5" s="14" t="s">
        <v>307</v>
      </c>
      <c r="CC5" s="14" t="s">
        <v>310</v>
      </c>
      <c r="CD5" s="14" t="s">
        <v>310</v>
      </c>
      <c r="CE5" s="15">
        <f>(COUNTIF(BU5:CD5, "Conversational")*VLOOKUP("Conversational", langscore[], 2, 0)) + (COUNTIF(BU5:CD5, "Proficient")*VLOOKUP("Proficient", langscore[], 2, 0)) + (COUNTIF(BU5:CD5, "Native")*VLOOKUP("Native", langscore[], 2, 0))</f>
        <v>6</v>
      </c>
      <c r="CF5" s="21" t="s">
        <v>317</v>
      </c>
      <c r="CG5" s="16">
        <v>163</v>
      </c>
      <c r="CH5" s="59">
        <f t="shared" si="1"/>
        <v>64.173228346456696</v>
      </c>
      <c r="CI5" s="16">
        <v>100</v>
      </c>
      <c r="CJ5" s="10">
        <f t="shared" si="2"/>
        <v>17.070551394482287</v>
      </c>
      <c r="CK5" s="16">
        <v>17</v>
      </c>
      <c r="CL5" s="28">
        <v>0</v>
      </c>
      <c r="CM5" s="28">
        <v>0</v>
      </c>
      <c r="CN5" s="45" t="s">
        <v>348</v>
      </c>
      <c r="CO5" s="28">
        <v>4</v>
      </c>
      <c r="CP5" s="28">
        <v>4</v>
      </c>
      <c r="CQ5" s="43" t="s">
        <v>349</v>
      </c>
      <c r="CR5" s="55" t="s">
        <v>347</v>
      </c>
      <c r="CS5" s="67" t="s">
        <v>505</v>
      </c>
      <c r="CT5" s="67" t="s">
        <v>530</v>
      </c>
      <c r="CU5" s="67" t="s">
        <v>595</v>
      </c>
      <c r="CV5" s="67" t="s">
        <v>594</v>
      </c>
      <c r="CW5" s="67" t="s">
        <v>629</v>
      </c>
      <c r="CX5" s="67" t="s">
        <v>675</v>
      </c>
      <c r="CY5" s="67" t="s">
        <v>692</v>
      </c>
      <c r="CZ5" s="67" t="s">
        <v>713</v>
      </c>
      <c r="DA5" s="67" t="s">
        <v>714</v>
      </c>
      <c r="DB5" s="57"/>
      <c r="DC5" s="64" t="s">
        <v>471</v>
      </c>
      <c r="DD5" s="61" t="str">
        <f>VLOOKUP(J5, age[], 2, 1)</f>
        <v>50s</v>
      </c>
      <c r="DE5" s="61" t="str">
        <f>VLOOKUP(AG5, money[], 2, 1)</f>
        <v>Too Many</v>
      </c>
      <c r="DF5" s="61" t="str">
        <f>VLOOKUP(CE5, languagegroups[], 2, 1)</f>
        <v>Superior</v>
      </c>
      <c r="DG5" s="61" t="str">
        <f>VLOOKUP(BT5, animals[], 2, 1)</f>
        <v>Passive</v>
      </c>
      <c r="DH5" s="61" t="str">
        <f t="shared" si="3"/>
        <v>Right</v>
      </c>
      <c r="DI5" s="61" t="str">
        <f>IFERROR(VLOOKUP(CJ5, weightclass[], 2, 1), "Average")</f>
        <v>Underweight</v>
      </c>
      <c r="DJ5" s="61" t="str">
        <f>VLOOKUP(CH5, heightclass[], 2, 1)</f>
        <v>Short</v>
      </c>
      <c r="DK5" s="61" t="str">
        <f t="shared" si="4"/>
        <v>Law</v>
      </c>
      <c r="DL5" s="60" t="str">
        <f>VLOOKUP(CF5, faith[], 3, 0)</f>
        <v>Protestant</v>
      </c>
    </row>
    <row r="6" spans="1:116" ht="38.25" x14ac:dyDescent="0.25">
      <c r="A6" s="25">
        <v>5</v>
      </c>
      <c r="B6" s="51" t="s">
        <v>100</v>
      </c>
      <c r="C6" s="51"/>
      <c r="D6" s="51" t="s">
        <v>102</v>
      </c>
      <c r="E6" s="50" t="str">
        <f t="shared" si="5"/>
        <v>James  Monroe</v>
      </c>
      <c r="F6" s="11">
        <v>1758</v>
      </c>
      <c r="G6" s="11">
        <v>4</v>
      </c>
      <c r="H6" s="11">
        <v>28</v>
      </c>
      <c r="I6" s="11" t="s">
        <v>453</v>
      </c>
      <c r="J6" s="11">
        <v>58</v>
      </c>
      <c r="K6" s="11">
        <v>1831</v>
      </c>
      <c r="L6" s="11">
        <v>7</v>
      </c>
      <c r="M6" s="11">
        <v>4</v>
      </c>
      <c r="N6" s="47">
        <v>26729</v>
      </c>
      <c r="O6" s="41">
        <v>0.68200000000000005</v>
      </c>
      <c r="P6" s="18">
        <v>1817</v>
      </c>
      <c r="Q6" s="18">
        <v>3</v>
      </c>
      <c r="R6" s="18">
        <v>4</v>
      </c>
      <c r="S6" s="18">
        <v>1825</v>
      </c>
      <c r="T6" s="18">
        <v>3</v>
      </c>
      <c r="U6" s="18">
        <v>4</v>
      </c>
      <c r="V6" s="18">
        <v>2313</v>
      </c>
      <c r="W6" s="11" t="s">
        <v>23</v>
      </c>
      <c r="X6" s="51" t="s">
        <v>17</v>
      </c>
      <c r="Y6" s="25" t="s">
        <v>18</v>
      </c>
      <c r="Z6" s="16" t="s">
        <v>178</v>
      </c>
      <c r="AA6" s="12" t="s">
        <v>196</v>
      </c>
      <c r="AB6" s="12" t="s">
        <v>197</v>
      </c>
      <c r="AC6" s="12" t="s">
        <v>202</v>
      </c>
      <c r="AD6" s="12" t="s">
        <v>203</v>
      </c>
      <c r="AE6" s="12" t="s">
        <v>195</v>
      </c>
      <c r="AF6" s="14" t="s">
        <v>189</v>
      </c>
      <c r="AG6" s="23">
        <v>27</v>
      </c>
      <c r="AH6" s="12">
        <v>2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3">
        <f t="shared" si="0"/>
        <v>2</v>
      </c>
      <c r="BU6" s="14" t="s">
        <v>310</v>
      </c>
      <c r="BV6" s="14" t="s">
        <v>307</v>
      </c>
      <c r="BW6" s="14" t="s">
        <v>310</v>
      </c>
      <c r="BX6" s="14" t="s">
        <v>310</v>
      </c>
      <c r="BY6" s="14" t="s">
        <v>310</v>
      </c>
      <c r="BZ6" s="14" t="s">
        <v>310</v>
      </c>
      <c r="CA6" s="14" t="s">
        <v>310</v>
      </c>
      <c r="CB6" s="14" t="s">
        <v>310</v>
      </c>
      <c r="CC6" s="14" t="s">
        <v>310</v>
      </c>
      <c r="CD6" s="14" t="s">
        <v>310</v>
      </c>
      <c r="CE6" s="15">
        <f>(COUNTIF(BU6:CD6, "Conversational")*VLOOKUP("Conversational", langscore[], 2, 0)) + (COUNTIF(BU6:CD6, "Proficient")*VLOOKUP("Proficient", langscore[], 2, 0)) + (COUNTIF(BU6:CD6, "Native")*VLOOKUP("Native", langscore[], 2, 0))</f>
        <v>2</v>
      </c>
      <c r="CF6" s="21" t="s">
        <v>313</v>
      </c>
      <c r="CG6" s="16">
        <v>183</v>
      </c>
      <c r="CH6" s="59">
        <f t="shared" si="1"/>
        <v>72.047244094488192</v>
      </c>
      <c r="CI6" s="16">
        <v>189</v>
      </c>
      <c r="CJ6" s="10">
        <f t="shared" si="2"/>
        <v>25.596605966138132</v>
      </c>
      <c r="CK6" s="16">
        <v>25.6</v>
      </c>
      <c r="CL6" s="28">
        <v>0</v>
      </c>
      <c r="CM6" s="28">
        <v>2</v>
      </c>
      <c r="CN6" s="45" t="s">
        <v>350</v>
      </c>
      <c r="CO6" s="28">
        <v>3</v>
      </c>
      <c r="CP6" s="28">
        <v>1</v>
      </c>
      <c r="CQ6" s="43" t="s">
        <v>351</v>
      </c>
      <c r="CR6" s="55" t="s">
        <v>340</v>
      </c>
      <c r="CS6" s="67" t="s">
        <v>505</v>
      </c>
      <c r="CT6" s="67" t="s">
        <v>180</v>
      </c>
      <c r="CU6" s="67" t="s">
        <v>595</v>
      </c>
      <c r="CV6" s="67" t="s">
        <v>180</v>
      </c>
      <c r="CW6" s="67" t="s">
        <v>629</v>
      </c>
      <c r="CX6" s="67" t="s">
        <v>678</v>
      </c>
      <c r="CY6" s="67" t="s">
        <v>694</v>
      </c>
      <c r="CZ6" s="67" t="s">
        <v>715</v>
      </c>
      <c r="DA6" s="67" t="s">
        <v>716</v>
      </c>
      <c r="DB6" s="57"/>
      <c r="DC6" s="64" t="s">
        <v>471</v>
      </c>
      <c r="DD6" s="61" t="str">
        <f>VLOOKUP(J6, age[], 2, 1)</f>
        <v>50s</v>
      </c>
      <c r="DE6" s="61" t="str">
        <f>VLOOKUP(AG6, money[], 2, 1)</f>
        <v>Many</v>
      </c>
      <c r="DF6" s="61" t="str">
        <f>VLOOKUP(CE6, languagegroups[], 2, 1)</f>
        <v>Negligible</v>
      </c>
      <c r="DG6" s="61" t="str">
        <f>VLOOKUP(BT6, animals[], 2, 1)</f>
        <v>Passive</v>
      </c>
      <c r="DH6" s="61" t="str">
        <f t="shared" si="3"/>
        <v>Right</v>
      </c>
      <c r="DI6" s="61" t="str">
        <f>IFERROR(VLOOKUP(CJ6, weightclass[], 2, 1), "Average")</f>
        <v>Overweight</v>
      </c>
      <c r="DJ6" s="61" t="str">
        <f>VLOOKUP(CH6, heightclass[], 2, 1)</f>
        <v>Tall</v>
      </c>
      <c r="DK6" s="61" t="str">
        <f t="shared" si="4"/>
        <v>Law</v>
      </c>
      <c r="DL6" s="60" t="str">
        <f>VLOOKUP(CF6, faith[], 3, 0)</f>
        <v>Protestant</v>
      </c>
    </row>
    <row r="7" spans="1:116" ht="25.5" x14ac:dyDescent="0.25">
      <c r="A7" s="25">
        <v>6</v>
      </c>
      <c r="B7" s="51" t="s">
        <v>96</v>
      </c>
      <c r="C7" s="51" t="s">
        <v>103</v>
      </c>
      <c r="D7" s="51" t="s">
        <v>97</v>
      </c>
      <c r="E7" s="50" t="str">
        <f t="shared" si="5"/>
        <v>John Quincy Adams</v>
      </c>
      <c r="F7" s="11">
        <v>1767</v>
      </c>
      <c r="G7" s="11">
        <v>7</v>
      </c>
      <c r="H7" s="11">
        <v>11</v>
      </c>
      <c r="I7" s="11" t="s">
        <v>454</v>
      </c>
      <c r="J7" s="11">
        <v>57</v>
      </c>
      <c r="K7" s="11">
        <v>1848</v>
      </c>
      <c r="L7" s="11">
        <v>2</v>
      </c>
      <c r="M7" s="11">
        <v>23</v>
      </c>
      <c r="N7" s="47">
        <v>29446</v>
      </c>
      <c r="O7" s="41">
        <v>0.40899999999999997</v>
      </c>
      <c r="P7" s="18">
        <v>1825</v>
      </c>
      <c r="Q7" s="18">
        <v>3</v>
      </c>
      <c r="R7" s="18">
        <v>4</v>
      </c>
      <c r="S7" s="18">
        <v>1829</v>
      </c>
      <c r="T7" s="18">
        <v>3</v>
      </c>
      <c r="U7" s="18">
        <v>4</v>
      </c>
      <c r="V7" s="18">
        <v>6930</v>
      </c>
      <c r="W7" s="11" t="s">
        <v>23</v>
      </c>
      <c r="X7" s="51" t="s">
        <v>20</v>
      </c>
      <c r="Y7" s="25" t="s">
        <v>21</v>
      </c>
      <c r="Z7" s="16" t="s">
        <v>178</v>
      </c>
      <c r="AA7" s="12" t="s">
        <v>196</v>
      </c>
      <c r="AB7" s="12" t="s">
        <v>197</v>
      </c>
      <c r="AC7" s="12" t="s">
        <v>203</v>
      </c>
      <c r="AD7" s="12" t="s">
        <v>193</v>
      </c>
      <c r="AE7" s="12" t="s">
        <v>195</v>
      </c>
      <c r="AF7" s="14" t="s">
        <v>194</v>
      </c>
      <c r="AG7" s="23">
        <v>21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1</v>
      </c>
      <c r="AO7" s="12" t="s">
        <v>332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3">
        <f t="shared" si="0"/>
        <v>1</v>
      </c>
      <c r="BU7" s="14" t="s">
        <v>309</v>
      </c>
      <c r="BV7" s="14" t="s">
        <v>307</v>
      </c>
      <c r="BW7" s="14" t="s">
        <v>307</v>
      </c>
      <c r="BX7" s="14" t="s">
        <v>309</v>
      </c>
      <c r="BY7" s="14" t="s">
        <v>310</v>
      </c>
      <c r="BZ7" s="14" t="s">
        <v>310</v>
      </c>
      <c r="CA7" s="14" t="s">
        <v>310</v>
      </c>
      <c r="CB7" s="14" t="s">
        <v>307</v>
      </c>
      <c r="CC7" s="14" t="s">
        <v>310</v>
      </c>
      <c r="CD7" s="14" t="s">
        <v>310</v>
      </c>
      <c r="CE7" s="15">
        <f>(COUNTIF(BU7:CD7, "Conversational")*VLOOKUP("Conversational", langscore[], 2, 0)) + (COUNTIF(BU7:CD7, "Proficient")*VLOOKUP("Proficient", langscore[], 2, 0)) + (COUNTIF(BU7:CD7, "Native")*VLOOKUP("Native", langscore[], 2, 0))</f>
        <v>8</v>
      </c>
      <c r="CF7" s="21" t="s">
        <v>318</v>
      </c>
      <c r="CG7" s="16">
        <v>171</v>
      </c>
      <c r="CH7" s="59">
        <f t="shared" si="1"/>
        <v>67.322834645669289</v>
      </c>
      <c r="CI7" s="16">
        <v>174</v>
      </c>
      <c r="CJ7" s="10">
        <f t="shared" si="2"/>
        <v>26.988564522417157</v>
      </c>
      <c r="CK7" s="16">
        <v>27.2</v>
      </c>
      <c r="CL7" s="28">
        <v>3</v>
      </c>
      <c r="CM7" s="28">
        <v>1</v>
      </c>
      <c r="CN7" s="45" t="s">
        <v>352</v>
      </c>
      <c r="CO7" s="28">
        <v>2</v>
      </c>
      <c r="CP7" s="28">
        <v>1</v>
      </c>
      <c r="CQ7" s="43" t="s">
        <v>353</v>
      </c>
      <c r="CR7" s="55" t="s">
        <v>343</v>
      </c>
      <c r="CS7" s="67" t="s">
        <v>505</v>
      </c>
      <c r="CT7" s="67" t="s">
        <v>517</v>
      </c>
      <c r="CU7" s="67" t="s">
        <v>598</v>
      </c>
      <c r="CV7" s="67" t="s">
        <v>596</v>
      </c>
      <c r="CW7" s="67" t="s">
        <v>628</v>
      </c>
      <c r="CX7" s="67" t="s">
        <v>676</v>
      </c>
      <c r="CY7" s="67" t="s">
        <v>684</v>
      </c>
      <c r="CZ7" s="67" t="s">
        <v>718</v>
      </c>
      <c r="DA7" s="67"/>
      <c r="DB7" s="57"/>
      <c r="DC7" s="64" t="s">
        <v>471</v>
      </c>
      <c r="DD7" s="61" t="str">
        <f>VLOOKUP(J7, age[], 2, 1)</f>
        <v>50s</v>
      </c>
      <c r="DE7" s="61" t="str">
        <f>VLOOKUP(AG7, money[], 2, 1)</f>
        <v>Many</v>
      </c>
      <c r="DF7" s="61" t="str">
        <f>VLOOKUP(CE7, languagegroups[], 2, 1)</f>
        <v>Superior</v>
      </c>
      <c r="DG7" s="61" t="str">
        <f>VLOOKUP(BT7, animals[], 2, 1)</f>
        <v>Passive</v>
      </c>
      <c r="DH7" s="61" t="str">
        <f t="shared" si="3"/>
        <v>Right</v>
      </c>
      <c r="DI7" s="61" t="str">
        <f>IFERROR(VLOOKUP(CJ7, weightclass[], 2, 1), "Average")</f>
        <v>Overweight</v>
      </c>
      <c r="DJ7" s="61" t="str">
        <f>VLOOKUP(CH7, heightclass[], 2, 1)</f>
        <v>Short</v>
      </c>
      <c r="DK7" s="61" t="str">
        <f t="shared" si="4"/>
        <v>Law</v>
      </c>
      <c r="DL7" s="60" t="str">
        <f>VLOOKUP(CF7, faith[], 3, 0)</f>
        <v>Protestant</v>
      </c>
    </row>
    <row r="8" spans="1:116" ht="25.5" x14ac:dyDescent="0.25">
      <c r="A8" s="25">
        <v>7</v>
      </c>
      <c r="B8" s="51" t="s">
        <v>104</v>
      </c>
      <c r="C8" s="51"/>
      <c r="D8" s="51" t="s">
        <v>105</v>
      </c>
      <c r="E8" s="50" t="str">
        <f t="shared" si="5"/>
        <v>Andrew  Jackson</v>
      </c>
      <c r="F8" s="11">
        <v>1767</v>
      </c>
      <c r="G8" s="11">
        <v>3</v>
      </c>
      <c r="H8" s="11">
        <v>15</v>
      </c>
      <c r="I8" s="11" t="s">
        <v>450</v>
      </c>
      <c r="J8" s="11">
        <v>61</v>
      </c>
      <c r="K8" s="11">
        <v>1845</v>
      </c>
      <c r="L8" s="11">
        <v>6</v>
      </c>
      <c r="M8" s="11">
        <v>8</v>
      </c>
      <c r="N8" s="47">
        <v>28574</v>
      </c>
      <c r="O8" s="41">
        <v>0.56000000000000005</v>
      </c>
      <c r="P8" s="18">
        <v>1829</v>
      </c>
      <c r="Q8" s="18">
        <v>3</v>
      </c>
      <c r="R8" s="18">
        <v>4</v>
      </c>
      <c r="S8" s="18">
        <v>1837</v>
      </c>
      <c r="T8" s="18">
        <v>3</v>
      </c>
      <c r="U8" s="18">
        <v>4</v>
      </c>
      <c r="V8" s="18">
        <v>3018</v>
      </c>
      <c r="W8" s="11" t="s">
        <v>23</v>
      </c>
      <c r="X8" s="51" t="s">
        <v>24</v>
      </c>
      <c r="Y8" s="25" t="s">
        <v>21</v>
      </c>
      <c r="Z8" s="16" t="s">
        <v>178</v>
      </c>
      <c r="AA8" s="12" t="s">
        <v>188</v>
      </c>
      <c r="AB8" s="12" t="s">
        <v>203</v>
      </c>
      <c r="AC8" s="12" t="s">
        <v>204</v>
      </c>
      <c r="AD8" s="12" t="s">
        <v>205</v>
      </c>
      <c r="AE8" s="12" t="s">
        <v>195</v>
      </c>
      <c r="AF8" s="14" t="s">
        <v>210</v>
      </c>
      <c r="AG8" s="23">
        <v>119</v>
      </c>
      <c r="AH8" s="12">
        <v>0</v>
      </c>
      <c r="AI8" s="12">
        <v>0</v>
      </c>
      <c r="AJ8" s="12">
        <v>5</v>
      </c>
      <c r="AK8" s="12">
        <v>1</v>
      </c>
      <c r="AL8" s="12">
        <v>0</v>
      </c>
      <c r="AM8" s="12">
        <v>0</v>
      </c>
      <c r="AN8" s="12">
        <v>0</v>
      </c>
      <c r="AO8" s="12">
        <v>0</v>
      </c>
      <c r="AP8" s="12" t="s">
        <v>332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3">
        <f t="shared" si="0"/>
        <v>6</v>
      </c>
      <c r="BU8" s="14" t="s">
        <v>310</v>
      </c>
      <c r="BV8" s="14" t="s">
        <v>310</v>
      </c>
      <c r="BW8" s="14" t="s">
        <v>310</v>
      </c>
      <c r="BX8" s="14" t="s">
        <v>310</v>
      </c>
      <c r="BY8" s="14" t="s">
        <v>310</v>
      </c>
      <c r="BZ8" s="14" t="s">
        <v>310</v>
      </c>
      <c r="CA8" s="14" t="s">
        <v>310</v>
      </c>
      <c r="CB8" s="14" t="s">
        <v>310</v>
      </c>
      <c r="CC8" s="14" t="s">
        <v>310</v>
      </c>
      <c r="CD8" s="14" t="s">
        <v>310</v>
      </c>
      <c r="CE8" s="15">
        <f>(COUNTIF(BU8:CD8, "Conversational")*VLOOKUP("Conversational", langscore[], 2, 0)) + (COUNTIF(BU8:CD8, "Proficient")*VLOOKUP("Proficient", langscore[], 2, 0)) + (COUNTIF(BU8:CD8, "Native")*VLOOKUP("Native", langscore[], 2, 0))</f>
        <v>0</v>
      </c>
      <c r="CF8" s="21" t="s">
        <v>312</v>
      </c>
      <c r="CG8" s="16">
        <v>185</v>
      </c>
      <c r="CH8" s="59">
        <f t="shared" si="1"/>
        <v>72.834645669291334</v>
      </c>
      <c r="CI8" s="16">
        <v>140</v>
      </c>
      <c r="CJ8" s="10">
        <f t="shared" si="2"/>
        <v>18.552709189189194</v>
      </c>
      <c r="CK8" s="16">
        <v>19</v>
      </c>
      <c r="CL8" s="28">
        <v>1</v>
      </c>
      <c r="CM8" s="28">
        <v>0</v>
      </c>
      <c r="CN8" s="45" t="s">
        <v>355</v>
      </c>
      <c r="CO8" s="28">
        <v>2</v>
      </c>
      <c r="CP8" s="28">
        <v>0</v>
      </c>
      <c r="CQ8" s="43" t="s">
        <v>351</v>
      </c>
      <c r="CR8" s="55" t="s">
        <v>354</v>
      </c>
      <c r="CS8" s="67" t="s">
        <v>516</v>
      </c>
      <c r="CT8" s="67" t="s">
        <v>540</v>
      </c>
      <c r="CU8" s="66" t="s">
        <v>597</v>
      </c>
      <c r="CV8" s="67"/>
      <c r="CW8" s="67" t="s">
        <v>629</v>
      </c>
      <c r="CX8" s="67" t="s">
        <v>678</v>
      </c>
      <c r="CY8" s="67" t="s">
        <v>695</v>
      </c>
      <c r="CZ8" s="67" t="s">
        <v>715</v>
      </c>
      <c r="DA8" s="67"/>
      <c r="DB8" s="57"/>
      <c r="DC8" s="64" t="s">
        <v>471</v>
      </c>
      <c r="DD8" s="61" t="str">
        <f>VLOOKUP(J8, age[], 2, 1)</f>
        <v>60s</v>
      </c>
      <c r="DE8" s="61" t="str">
        <f>VLOOKUP(AG8, money[], 2, 1)</f>
        <v>Too Many</v>
      </c>
      <c r="DF8" s="61" t="str">
        <f>VLOOKUP(CE8, languagegroups[], 2, 1)</f>
        <v>Nonexistent</v>
      </c>
      <c r="DG8" s="61" t="str">
        <f>VLOOKUP(BT8, animals[], 2, 1)</f>
        <v>Enthusiastic</v>
      </c>
      <c r="DH8" s="61" t="str">
        <f t="shared" si="3"/>
        <v>Right</v>
      </c>
      <c r="DI8" s="61" t="str">
        <f>IFERROR(VLOOKUP(CJ8, weightclass[], 2, 1), "Average")</f>
        <v>Average</v>
      </c>
      <c r="DJ8" s="61" t="str">
        <f>VLOOKUP(CH8, heightclass[], 2, 1)</f>
        <v>Tall</v>
      </c>
      <c r="DK8" s="61" t="str">
        <f t="shared" si="4"/>
        <v>Law</v>
      </c>
      <c r="DL8" s="60" t="str">
        <f>VLOOKUP(CF8, faith[], 3, 0)</f>
        <v>Protestant</v>
      </c>
    </row>
    <row r="9" spans="1:116" ht="38.25" x14ac:dyDescent="0.25">
      <c r="A9" s="25">
        <v>8</v>
      </c>
      <c r="B9" s="51" t="s">
        <v>106</v>
      </c>
      <c r="C9" s="51"/>
      <c r="D9" s="51" t="s">
        <v>107</v>
      </c>
      <c r="E9" s="50" t="str">
        <f t="shared" si="5"/>
        <v>Martin  Van Buren</v>
      </c>
      <c r="F9" s="11">
        <v>1782</v>
      </c>
      <c r="G9" s="11">
        <v>12</v>
      </c>
      <c r="H9" s="11">
        <v>5</v>
      </c>
      <c r="I9" s="11" t="s">
        <v>455</v>
      </c>
      <c r="J9" s="11">
        <v>54</v>
      </c>
      <c r="K9" s="11">
        <v>1862</v>
      </c>
      <c r="L9" s="11">
        <v>7</v>
      </c>
      <c r="M9" s="11">
        <v>24</v>
      </c>
      <c r="N9" s="47">
        <v>29085</v>
      </c>
      <c r="O9" s="41">
        <v>0.50800000000000001</v>
      </c>
      <c r="P9" s="18">
        <v>1837</v>
      </c>
      <c r="Q9" s="18">
        <v>3</v>
      </c>
      <c r="R9" s="18">
        <v>4</v>
      </c>
      <c r="S9" s="18">
        <v>1841</v>
      </c>
      <c r="T9" s="18">
        <v>3</v>
      </c>
      <c r="U9" s="18">
        <v>4</v>
      </c>
      <c r="V9" s="18">
        <v>7812</v>
      </c>
      <c r="W9" s="11" t="s">
        <v>23</v>
      </c>
      <c r="X9" s="51" t="s">
        <v>26</v>
      </c>
      <c r="Y9" s="25" t="s">
        <v>27</v>
      </c>
      <c r="Z9" s="16" t="s">
        <v>178</v>
      </c>
      <c r="AA9" s="12" t="s">
        <v>191</v>
      </c>
      <c r="AB9" s="12" t="s">
        <v>202</v>
      </c>
      <c r="AC9" s="12" t="s">
        <v>196</v>
      </c>
      <c r="AD9" s="12" t="s">
        <v>203</v>
      </c>
      <c r="AE9" s="12" t="s">
        <v>207</v>
      </c>
      <c r="AF9" s="14" t="s">
        <v>206</v>
      </c>
      <c r="AG9" s="23">
        <v>26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2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3">
        <f t="shared" si="0"/>
        <v>2</v>
      </c>
      <c r="BU9" s="14" t="s">
        <v>308</v>
      </c>
      <c r="BV9" s="14" t="s">
        <v>310</v>
      </c>
      <c r="BW9" s="14" t="s">
        <v>310</v>
      </c>
      <c r="BX9" s="14" t="s">
        <v>310</v>
      </c>
      <c r="BY9" s="14" t="s">
        <v>310</v>
      </c>
      <c r="BZ9" s="14" t="s">
        <v>310</v>
      </c>
      <c r="CA9" s="14" t="s">
        <v>310</v>
      </c>
      <c r="CB9" s="14" t="s">
        <v>310</v>
      </c>
      <c r="CC9" s="14" t="s">
        <v>310</v>
      </c>
      <c r="CD9" s="14" t="s">
        <v>310</v>
      </c>
      <c r="CE9" s="15">
        <f>(COUNTIF(BU9:CD9, "Conversational")*VLOOKUP("Conversational", langscore[], 2, 0)) + (COUNTIF(BU9:CD9, "Proficient")*VLOOKUP("Proficient", langscore[], 2, 0)) + (COUNTIF(BU9:CD9, "Native")*VLOOKUP("Native", langscore[], 2, 0))</f>
        <v>3</v>
      </c>
      <c r="CF9" s="21" t="s">
        <v>319</v>
      </c>
      <c r="CG9" s="16">
        <v>168</v>
      </c>
      <c r="CH9" s="59">
        <f t="shared" si="1"/>
        <v>66.141732283464563</v>
      </c>
      <c r="CI9" s="16" t="s">
        <v>180</v>
      </c>
      <c r="CJ9" s="10" t="str">
        <f t="shared" si="2"/>
        <v>Unknown</v>
      </c>
      <c r="CK9" s="16" t="s">
        <v>180</v>
      </c>
      <c r="CL9" s="28">
        <v>4</v>
      </c>
      <c r="CM9" s="28">
        <v>0</v>
      </c>
      <c r="CN9" s="45" t="s">
        <v>356</v>
      </c>
      <c r="CO9" s="28">
        <v>4</v>
      </c>
      <c r="CP9" s="28">
        <v>3</v>
      </c>
      <c r="CQ9" s="43" t="s">
        <v>357</v>
      </c>
      <c r="CR9" s="55" t="s">
        <v>354</v>
      </c>
      <c r="CS9" s="67" t="s">
        <v>516</v>
      </c>
      <c r="CT9" s="67" t="s">
        <v>537</v>
      </c>
      <c r="CU9" s="67" t="s">
        <v>595</v>
      </c>
      <c r="CV9" s="67" t="s">
        <v>180</v>
      </c>
      <c r="CW9" s="67" t="s">
        <v>628</v>
      </c>
      <c r="CX9" s="67" t="s">
        <v>678</v>
      </c>
      <c r="CY9" s="67" t="s">
        <v>695</v>
      </c>
      <c r="CZ9" s="67" t="s">
        <v>715</v>
      </c>
      <c r="DA9" s="67"/>
      <c r="DB9" s="57"/>
      <c r="DC9" s="64" t="s">
        <v>471</v>
      </c>
      <c r="DD9" s="61" t="str">
        <f>VLOOKUP(J9, age[], 2, 1)</f>
        <v>50s</v>
      </c>
      <c r="DE9" s="61" t="str">
        <f>VLOOKUP(AG9, money[], 2, 1)</f>
        <v>Many</v>
      </c>
      <c r="DF9" s="61" t="str">
        <f>VLOOKUP(CE9, languagegroups[], 2, 1)</f>
        <v>Respectable</v>
      </c>
      <c r="DG9" s="61" t="str">
        <f>VLOOKUP(BT9, animals[], 2, 1)</f>
        <v>Passive</v>
      </c>
      <c r="DH9" s="61" t="str">
        <f t="shared" si="3"/>
        <v>Right</v>
      </c>
      <c r="DI9" s="61" t="str">
        <f>IFERROR(VLOOKUP(CJ9, weightclass[], 2, 1), "Average")</f>
        <v>Average</v>
      </c>
      <c r="DJ9" s="61" t="str">
        <f>VLOOKUP(CH9, heightclass[], 2, 1)</f>
        <v>Short</v>
      </c>
      <c r="DK9" s="61" t="str">
        <f t="shared" si="4"/>
        <v>Law</v>
      </c>
      <c r="DL9" s="60" t="str">
        <f>VLOOKUP(CF9, faith[], 3, 0)</f>
        <v>Protestant</v>
      </c>
    </row>
    <row r="10" spans="1:116" ht="51" x14ac:dyDescent="0.25">
      <c r="A10" s="25">
        <v>9</v>
      </c>
      <c r="B10" s="51" t="s">
        <v>108</v>
      </c>
      <c r="C10" s="51" t="s">
        <v>109</v>
      </c>
      <c r="D10" s="51" t="s">
        <v>110</v>
      </c>
      <c r="E10" s="50" t="str">
        <f t="shared" si="5"/>
        <v>William Henry Harrison</v>
      </c>
      <c r="F10" s="11">
        <v>1773</v>
      </c>
      <c r="G10" s="11">
        <v>2</v>
      </c>
      <c r="H10" s="11">
        <v>9</v>
      </c>
      <c r="I10" s="11" t="s">
        <v>456</v>
      </c>
      <c r="J10" s="11">
        <v>68</v>
      </c>
      <c r="K10" s="11">
        <v>1841</v>
      </c>
      <c r="L10" s="11">
        <v>4</v>
      </c>
      <c r="M10" s="11">
        <v>4</v>
      </c>
      <c r="N10" s="47">
        <v>24890</v>
      </c>
      <c r="O10" s="41">
        <v>0.52900000000000003</v>
      </c>
      <c r="P10" s="18">
        <v>1841</v>
      </c>
      <c r="Q10" s="18">
        <v>3</v>
      </c>
      <c r="R10" s="18">
        <v>4</v>
      </c>
      <c r="S10" s="18">
        <v>1841</v>
      </c>
      <c r="T10" s="18">
        <v>4</v>
      </c>
      <c r="U10" s="18">
        <v>4</v>
      </c>
      <c r="V10" s="18">
        <v>0</v>
      </c>
      <c r="W10" s="11" t="s">
        <v>29</v>
      </c>
      <c r="X10" s="51" t="s">
        <v>30</v>
      </c>
      <c r="Y10" s="25" t="s">
        <v>31</v>
      </c>
      <c r="Z10" s="16" t="s">
        <v>178</v>
      </c>
      <c r="AA10" s="12" t="s">
        <v>208</v>
      </c>
      <c r="AB10" s="12" t="s">
        <v>197</v>
      </c>
      <c r="AC10" s="12" t="s">
        <v>203</v>
      </c>
      <c r="AD10" s="12" t="s">
        <v>193</v>
      </c>
      <c r="AE10" s="12" t="s">
        <v>204</v>
      </c>
      <c r="AF10" s="14" t="s">
        <v>209</v>
      </c>
      <c r="AG10" s="23">
        <v>5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1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3">
        <f t="shared" si="0"/>
        <v>2</v>
      </c>
      <c r="BU10" s="14" t="s">
        <v>310</v>
      </c>
      <c r="BV10" s="14" t="s">
        <v>309</v>
      </c>
      <c r="BW10" s="14" t="s">
        <v>310</v>
      </c>
      <c r="BX10" s="14" t="s">
        <v>310</v>
      </c>
      <c r="BY10" s="14" t="s">
        <v>310</v>
      </c>
      <c r="BZ10" s="14" t="s">
        <v>310</v>
      </c>
      <c r="CA10" s="14" t="s">
        <v>310</v>
      </c>
      <c r="CB10" s="14" t="s">
        <v>307</v>
      </c>
      <c r="CC10" s="14" t="s">
        <v>310</v>
      </c>
      <c r="CD10" s="14" t="s">
        <v>310</v>
      </c>
      <c r="CE10" s="15">
        <f>(COUNTIF(BU10:CD10, "Conversational")*VLOOKUP("Conversational", langscore[], 2, 0)) + (COUNTIF(BU10:CD10, "Proficient")*VLOOKUP("Proficient", langscore[], 2, 0)) + (COUNTIF(BU10:CD10, "Native")*VLOOKUP("Native", langscore[], 2, 0))</f>
        <v>3</v>
      </c>
      <c r="CF10" s="21" t="s">
        <v>315</v>
      </c>
      <c r="CG10" s="16">
        <v>173</v>
      </c>
      <c r="CH10" s="59">
        <f t="shared" si="1"/>
        <v>68.110236220472444</v>
      </c>
      <c r="CI10" s="16">
        <v>139</v>
      </c>
      <c r="CJ10" s="10">
        <f t="shared" si="2"/>
        <v>21.064218557252161</v>
      </c>
      <c r="CK10" s="16">
        <v>21.2</v>
      </c>
      <c r="CL10" s="28">
        <v>6</v>
      </c>
      <c r="CM10" s="28">
        <v>4</v>
      </c>
      <c r="CN10" s="45" t="s">
        <v>359</v>
      </c>
      <c r="CO10" s="28">
        <v>2</v>
      </c>
      <c r="CP10" s="28">
        <v>4</v>
      </c>
      <c r="CQ10" s="43" t="s">
        <v>342</v>
      </c>
      <c r="CR10" s="55" t="s">
        <v>358</v>
      </c>
      <c r="CS10" s="67" t="s">
        <v>556</v>
      </c>
      <c r="CT10" s="67" t="s">
        <v>532</v>
      </c>
      <c r="CU10" s="67" t="s">
        <v>597</v>
      </c>
      <c r="CV10" s="67" t="s">
        <v>754</v>
      </c>
      <c r="CW10" s="67" t="s">
        <v>629</v>
      </c>
      <c r="CX10" s="67" t="s">
        <v>675</v>
      </c>
      <c r="CY10" s="67" t="s">
        <v>696</v>
      </c>
      <c r="CZ10" s="67" t="s">
        <v>719</v>
      </c>
      <c r="DA10" s="67" t="s">
        <v>720</v>
      </c>
      <c r="DB10" s="57"/>
      <c r="DC10" s="64" t="s">
        <v>471</v>
      </c>
      <c r="DD10" s="61" t="str">
        <f>VLOOKUP(J10, age[], 2, 1)</f>
        <v>60s</v>
      </c>
      <c r="DE10" s="61" t="str">
        <f>VLOOKUP(AG10, money[], 2, 1)</f>
        <v>A Few</v>
      </c>
      <c r="DF10" s="61" t="str">
        <f>VLOOKUP(CE10, languagegroups[], 2, 1)</f>
        <v>Respectable</v>
      </c>
      <c r="DG10" s="61" t="str">
        <f>VLOOKUP(BT10, animals[], 2, 1)</f>
        <v>Passive</v>
      </c>
      <c r="DH10" s="61" t="str">
        <f t="shared" si="3"/>
        <v>Right</v>
      </c>
      <c r="DI10" s="61" t="str">
        <f>IFERROR(VLOOKUP(CJ10, weightclass[], 2, 1), "Average")</f>
        <v>Average</v>
      </c>
      <c r="DJ10" s="61" t="str">
        <f>VLOOKUP(CH10, heightclass[], 2, 1)</f>
        <v>Average</v>
      </c>
      <c r="DK10" s="61" t="str">
        <f t="shared" si="4"/>
        <v>Military</v>
      </c>
      <c r="DL10" s="60" t="str">
        <f>VLOOKUP(CF10, faith[], 3, 0)</f>
        <v>Protestant</v>
      </c>
    </row>
    <row r="11" spans="1:116" ht="38.25" x14ac:dyDescent="0.25">
      <c r="A11" s="25">
        <v>10</v>
      </c>
      <c r="B11" s="51" t="s">
        <v>96</v>
      </c>
      <c r="C11" s="51"/>
      <c r="D11" s="51" t="s">
        <v>111</v>
      </c>
      <c r="E11" s="50" t="str">
        <f t="shared" si="5"/>
        <v>John  Tyler</v>
      </c>
      <c r="F11" s="11">
        <v>1790</v>
      </c>
      <c r="G11" s="11">
        <v>3</v>
      </c>
      <c r="H11" s="11">
        <v>29</v>
      </c>
      <c r="I11" s="11" t="s">
        <v>452</v>
      </c>
      <c r="J11" s="11">
        <v>51</v>
      </c>
      <c r="K11" s="11">
        <v>1862</v>
      </c>
      <c r="L11" s="11">
        <v>1</v>
      </c>
      <c r="M11" s="11">
        <v>18</v>
      </c>
      <c r="N11" s="47">
        <v>26227</v>
      </c>
      <c r="O11" s="41" t="s">
        <v>429</v>
      </c>
      <c r="P11" s="18">
        <v>1841</v>
      </c>
      <c r="Q11" s="18">
        <v>4</v>
      </c>
      <c r="R11" s="18">
        <v>4</v>
      </c>
      <c r="S11" s="18">
        <v>1845</v>
      </c>
      <c r="T11" s="18">
        <v>3</v>
      </c>
      <c r="U11" s="18">
        <v>4</v>
      </c>
      <c r="V11" s="18">
        <v>6164</v>
      </c>
      <c r="W11" s="11" t="s">
        <v>29</v>
      </c>
      <c r="X11" s="51" t="s">
        <v>429</v>
      </c>
      <c r="Y11" s="25" t="s">
        <v>488</v>
      </c>
      <c r="Z11" s="16" t="s">
        <v>178</v>
      </c>
      <c r="AA11" s="12" t="s">
        <v>191</v>
      </c>
      <c r="AB11" s="12" t="s">
        <v>193</v>
      </c>
      <c r="AC11" s="12" t="s">
        <v>203</v>
      </c>
      <c r="AD11" s="12" t="s">
        <v>202</v>
      </c>
      <c r="AE11" s="12" t="s">
        <v>195</v>
      </c>
      <c r="AF11" s="14" t="s">
        <v>189</v>
      </c>
      <c r="AG11" s="23">
        <v>51</v>
      </c>
      <c r="AH11" s="12">
        <v>1</v>
      </c>
      <c r="AI11" s="12">
        <v>0</v>
      </c>
      <c r="AJ11" s="12">
        <v>1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1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3">
        <f t="shared" si="0"/>
        <v>3</v>
      </c>
      <c r="BU11" s="14" t="s">
        <v>310</v>
      </c>
      <c r="BV11" s="14" t="s">
        <v>310</v>
      </c>
      <c r="BW11" s="14" t="s">
        <v>310</v>
      </c>
      <c r="BX11" s="14" t="s">
        <v>307</v>
      </c>
      <c r="BY11" s="14" t="s">
        <v>310</v>
      </c>
      <c r="BZ11" s="14" t="s">
        <v>310</v>
      </c>
      <c r="CA11" s="14" t="s">
        <v>310</v>
      </c>
      <c r="CB11" s="14" t="s">
        <v>307</v>
      </c>
      <c r="CC11" s="14" t="s">
        <v>310</v>
      </c>
      <c r="CD11" s="14" t="s">
        <v>310</v>
      </c>
      <c r="CE11" s="15">
        <f>(COUNTIF(BU11:CD11, "Conversational")*VLOOKUP("Conversational", langscore[], 2, 0)) + (COUNTIF(BU11:CD11, "Proficient")*VLOOKUP("Proficient", langscore[], 2, 0)) + (COUNTIF(BU11:CD11, "Native")*VLOOKUP("Native", langscore[], 2, 0))</f>
        <v>4</v>
      </c>
      <c r="CF11" s="21" t="s">
        <v>315</v>
      </c>
      <c r="CG11" s="16">
        <v>183</v>
      </c>
      <c r="CH11" s="59">
        <f t="shared" si="1"/>
        <v>72.047244094488192</v>
      </c>
      <c r="CI11" s="16" t="s">
        <v>180</v>
      </c>
      <c r="CJ11" s="10" t="str">
        <f t="shared" si="2"/>
        <v>Unknown</v>
      </c>
      <c r="CK11" s="16" t="s">
        <v>180</v>
      </c>
      <c r="CL11" s="28">
        <v>0</v>
      </c>
      <c r="CM11" s="28">
        <v>0</v>
      </c>
      <c r="CN11" s="45" t="s">
        <v>360</v>
      </c>
      <c r="CO11" s="28">
        <v>2</v>
      </c>
      <c r="CP11" s="28">
        <v>5</v>
      </c>
      <c r="CQ11" s="43" t="s">
        <v>361</v>
      </c>
      <c r="CR11" s="55" t="s">
        <v>340</v>
      </c>
      <c r="CS11" s="67" t="s">
        <v>505</v>
      </c>
      <c r="CT11" s="67" t="s">
        <v>531</v>
      </c>
      <c r="CU11" s="67" t="s">
        <v>595</v>
      </c>
      <c r="CV11" s="67" t="s">
        <v>180</v>
      </c>
      <c r="CW11" s="67" t="s">
        <v>629</v>
      </c>
      <c r="CX11" s="67" t="s">
        <v>676</v>
      </c>
      <c r="CY11" s="67" t="s">
        <v>681</v>
      </c>
      <c r="CZ11" s="67" t="s">
        <v>716</v>
      </c>
      <c r="DA11" s="67"/>
      <c r="DB11" s="57"/>
      <c r="DC11" s="64" t="s">
        <v>471</v>
      </c>
      <c r="DD11" s="61" t="str">
        <f>VLOOKUP(J11, age[], 2, 1)</f>
        <v>50s</v>
      </c>
      <c r="DE11" s="61" t="str">
        <f>VLOOKUP(AG11, money[], 2, 1)</f>
        <v>Many</v>
      </c>
      <c r="DF11" s="61" t="str">
        <f>VLOOKUP(CE11, languagegroups[], 2, 1)</f>
        <v>Respectable</v>
      </c>
      <c r="DG11" s="61" t="str">
        <f>VLOOKUP(BT11, animals[], 2, 1)</f>
        <v>Passive</v>
      </c>
      <c r="DH11" s="61" t="str">
        <f t="shared" si="3"/>
        <v>Right</v>
      </c>
      <c r="DI11" s="61" t="str">
        <f>IFERROR(VLOOKUP(CJ11, weightclass[], 2, 1), "Average")</f>
        <v>Average</v>
      </c>
      <c r="DJ11" s="61" t="str">
        <f>VLOOKUP(CH11, heightclass[], 2, 1)</f>
        <v>Tall</v>
      </c>
      <c r="DK11" s="61" t="str">
        <f t="shared" si="4"/>
        <v>Law</v>
      </c>
      <c r="DL11" s="60" t="str">
        <f>VLOOKUP(CF11, faith[], 3, 0)</f>
        <v>Protestant</v>
      </c>
    </row>
    <row r="12" spans="1:116" ht="63.75" x14ac:dyDescent="0.25">
      <c r="A12" s="25">
        <v>11</v>
      </c>
      <c r="B12" s="51" t="s">
        <v>100</v>
      </c>
      <c r="C12" s="51" t="s">
        <v>112</v>
      </c>
      <c r="D12" s="51" t="s">
        <v>113</v>
      </c>
      <c r="E12" s="50" t="str">
        <f t="shared" si="5"/>
        <v>James K. Polk</v>
      </c>
      <c r="F12" s="11">
        <v>1795</v>
      </c>
      <c r="G12" s="11">
        <v>11</v>
      </c>
      <c r="H12" s="11">
        <v>2</v>
      </c>
      <c r="I12" s="11" t="s">
        <v>451</v>
      </c>
      <c r="J12" s="11">
        <v>49</v>
      </c>
      <c r="K12" s="11">
        <v>1849</v>
      </c>
      <c r="L12" s="11">
        <v>6</v>
      </c>
      <c r="M12" s="11">
        <v>15</v>
      </c>
      <c r="N12" s="47">
        <v>19583</v>
      </c>
      <c r="O12" s="41">
        <v>0.495</v>
      </c>
      <c r="P12" s="18">
        <v>1845</v>
      </c>
      <c r="Q12" s="18">
        <v>3</v>
      </c>
      <c r="R12" s="18">
        <v>4</v>
      </c>
      <c r="S12" s="18">
        <v>1849</v>
      </c>
      <c r="T12" s="18">
        <v>3</v>
      </c>
      <c r="U12" s="18">
        <v>4</v>
      </c>
      <c r="V12" s="18">
        <v>103</v>
      </c>
      <c r="W12" s="11" t="s">
        <v>23</v>
      </c>
      <c r="X12" s="51" t="s">
        <v>32</v>
      </c>
      <c r="Y12" s="25" t="s">
        <v>33</v>
      </c>
      <c r="Z12" s="16" t="s">
        <v>178</v>
      </c>
      <c r="AA12" s="12" t="s">
        <v>188</v>
      </c>
      <c r="AB12" s="12" t="s">
        <v>202</v>
      </c>
      <c r="AC12" s="12" t="s">
        <v>200</v>
      </c>
      <c r="AD12" s="12" t="s">
        <v>205</v>
      </c>
      <c r="AE12" s="12" t="s">
        <v>195</v>
      </c>
      <c r="AF12" s="14" t="s">
        <v>210</v>
      </c>
      <c r="AG12" s="23">
        <v>10</v>
      </c>
      <c r="AH12" s="12">
        <v>0</v>
      </c>
      <c r="AI12" s="12">
        <v>0</v>
      </c>
      <c r="AJ12" s="12">
        <v>1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3">
        <f t="shared" si="0"/>
        <v>1</v>
      </c>
      <c r="BU12" s="14" t="s">
        <v>310</v>
      </c>
      <c r="BV12" s="14" t="s">
        <v>310</v>
      </c>
      <c r="BW12" s="14" t="s">
        <v>310</v>
      </c>
      <c r="BX12" s="14" t="s">
        <v>307</v>
      </c>
      <c r="BY12" s="14" t="s">
        <v>310</v>
      </c>
      <c r="BZ12" s="14" t="s">
        <v>310</v>
      </c>
      <c r="CA12" s="14" t="s">
        <v>310</v>
      </c>
      <c r="CB12" s="14" t="s">
        <v>307</v>
      </c>
      <c r="CC12" s="14" t="s">
        <v>310</v>
      </c>
      <c r="CD12" s="14" t="s">
        <v>310</v>
      </c>
      <c r="CE12" s="15">
        <f>(COUNTIF(BU12:CD12, "Conversational")*VLOOKUP("Conversational", langscore[], 2, 0)) + (COUNTIF(BU12:CD12, "Proficient")*VLOOKUP("Proficient", langscore[], 2, 0)) + (COUNTIF(BU12:CD12, "Native")*VLOOKUP("Native", langscore[], 2, 0))</f>
        <v>4</v>
      </c>
      <c r="CF12" s="21" t="s">
        <v>320</v>
      </c>
      <c r="CG12" s="16">
        <v>173</v>
      </c>
      <c r="CH12" s="59">
        <f t="shared" si="1"/>
        <v>68.110236220472444</v>
      </c>
      <c r="CI12" s="16">
        <v>174</v>
      </c>
      <c r="CJ12" s="10">
        <f t="shared" si="2"/>
        <v>26.36815848174011</v>
      </c>
      <c r="CK12" s="16">
        <v>26.4</v>
      </c>
      <c r="CL12" s="28">
        <v>0</v>
      </c>
      <c r="CM12" s="28">
        <v>0</v>
      </c>
      <c r="CN12" s="45" t="s">
        <v>363</v>
      </c>
      <c r="CO12" s="28">
        <v>5</v>
      </c>
      <c r="CP12" s="28">
        <v>4</v>
      </c>
      <c r="CQ12" s="43" t="s">
        <v>364</v>
      </c>
      <c r="CR12" s="55" t="s">
        <v>362</v>
      </c>
      <c r="CS12" s="67" t="s">
        <v>526</v>
      </c>
      <c r="CT12" s="67" t="s">
        <v>527</v>
      </c>
      <c r="CU12" s="67" t="s">
        <v>595</v>
      </c>
      <c r="CV12" s="67" t="s">
        <v>180</v>
      </c>
      <c r="CW12" s="67" t="s">
        <v>628</v>
      </c>
      <c r="CX12" s="67" t="s">
        <v>678</v>
      </c>
      <c r="CY12" s="67" t="s">
        <v>699</v>
      </c>
      <c r="CZ12" s="67" t="s">
        <v>721</v>
      </c>
      <c r="DA12" s="67" t="s">
        <v>722</v>
      </c>
      <c r="DB12" s="57"/>
      <c r="DC12" s="64" t="s">
        <v>471</v>
      </c>
      <c r="DD12" s="61" t="str">
        <f>VLOOKUP(J12, age[], 2, 1)</f>
        <v>40s</v>
      </c>
      <c r="DE12" s="61" t="str">
        <f>VLOOKUP(AG12, money[], 2, 1)</f>
        <v>A Few</v>
      </c>
      <c r="DF12" s="61" t="str">
        <f>VLOOKUP(CE12, languagegroups[], 2, 1)</f>
        <v>Respectable</v>
      </c>
      <c r="DG12" s="61" t="str">
        <f>VLOOKUP(BT12, animals[], 2, 1)</f>
        <v>Passive</v>
      </c>
      <c r="DH12" s="61" t="str">
        <f t="shared" si="3"/>
        <v>Right</v>
      </c>
      <c r="DI12" s="61" t="str">
        <f>IFERROR(VLOOKUP(CJ12, weightclass[], 2, 1), "Average")</f>
        <v>Overweight</v>
      </c>
      <c r="DJ12" s="61" t="str">
        <f>VLOOKUP(CH12, heightclass[], 2, 1)</f>
        <v>Average</v>
      </c>
      <c r="DK12" s="61" t="str">
        <f t="shared" si="4"/>
        <v>Law</v>
      </c>
      <c r="DL12" s="60" t="str">
        <f>VLOOKUP(CF12, faith[], 3, 0)</f>
        <v>Protestant</v>
      </c>
    </row>
    <row r="13" spans="1:116" ht="25.5" x14ac:dyDescent="0.25">
      <c r="A13" s="25">
        <v>12</v>
      </c>
      <c r="B13" s="51" t="s">
        <v>114</v>
      </c>
      <c r="C13" s="51"/>
      <c r="D13" s="51" t="s">
        <v>115</v>
      </c>
      <c r="E13" s="50" t="str">
        <f t="shared" si="5"/>
        <v>Zachary  Taylor</v>
      </c>
      <c r="F13" s="11">
        <v>1784</v>
      </c>
      <c r="G13" s="11">
        <v>11</v>
      </c>
      <c r="H13" s="11">
        <v>24</v>
      </c>
      <c r="I13" s="11" t="s">
        <v>455</v>
      </c>
      <c r="J13" s="11">
        <v>64</v>
      </c>
      <c r="K13" s="11">
        <v>1850</v>
      </c>
      <c r="L13" s="11">
        <v>7</v>
      </c>
      <c r="M13" s="11">
        <v>9</v>
      </c>
      <c r="N13" s="47">
        <v>23967</v>
      </c>
      <c r="O13" s="41">
        <v>0.47299999999999998</v>
      </c>
      <c r="P13" s="18">
        <v>1849</v>
      </c>
      <c r="Q13" s="18">
        <v>3</v>
      </c>
      <c r="R13" s="18">
        <v>4</v>
      </c>
      <c r="S13" s="18">
        <v>1850</v>
      </c>
      <c r="T13" s="18">
        <v>7</v>
      </c>
      <c r="U13" s="18">
        <v>9</v>
      </c>
      <c r="V13" s="18">
        <v>0</v>
      </c>
      <c r="W13" s="11" t="s">
        <v>29</v>
      </c>
      <c r="X13" s="51" t="s">
        <v>35</v>
      </c>
      <c r="Y13" s="25" t="s">
        <v>36</v>
      </c>
      <c r="Z13" s="16" t="s">
        <v>178</v>
      </c>
      <c r="AA13" s="12" t="s">
        <v>204</v>
      </c>
      <c r="AB13" s="12" t="s">
        <v>205</v>
      </c>
      <c r="AC13" s="12" t="s">
        <v>205</v>
      </c>
      <c r="AD13" s="12" t="s">
        <v>205</v>
      </c>
      <c r="AE13" s="12" t="s">
        <v>204</v>
      </c>
      <c r="AF13" s="14" t="s">
        <v>211</v>
      </c>
      <c r="AG13" s="23">
        <v>6</v>
      </c>
      <c r="AH13" s="12">
        <v>0</v>
      </c>
      <c r="AI13" s="12">
        <v>0</v>
      </c>
      <c r="AJ13" s="12">
        <v>1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3">
        <f t="shared" si="0"/>
        <v>1</v>
      </c>
      <c r="BU13" s="14" t="s">
        <v>310</v>
      </c>
      <c r="BV13" s="14" t="s">
        <v>310</v>
      </c>
      <c r="BW13" s="14" t="s">
        <v>310</v>
      </c>
      <c r="BX13" s="14" t="s">
        <v>310</v>
      </c>
      <c r="BY13" s="14" t="s">
        <v>310</v>
      </c>
      <c r="BZ13" s="14" t="s">
        <v>310</v>
      </c>
      <c r="CA13" s="14" t="s">
        <v>310</v>
      </c>
      <c r="CB13" s="14" t="s">
        <v>310</v>
      </c>
      <c r="CC13" s="14" t="s">
        <v>310</v>
      </c>
      <c r="CD13" s="14" t="s">
        <v>310</v>
      </c>
      <c r="CE13" s="15">
        <f>(COUNTIF(BU13:CD13, "Conversational")*VLOOKUP("Conversational", langscore[], 2, 0)) + (COUNTIF(BU13:CD13, "Proficient")*VLOOKUP("Proficient", langscore[], 2, 0)) + (COUNTIF(BU13:CD13, "Native")*VLOOKUP("Native", langscore[], 2, 0))</f>
        <v>0</v>
      </c>
      <c r="CF13" s="21" t="s">
        <v>315</v>
      </c>
      <c r="CG13" s="16">
        <v>173</v>
      </c>
      <c r="CH13" s="59">
        <f t="shared" si="1"/>
        <v>68.110236220472444</v>
      </c>
      <c r="CI13" s="16">
        <v>170</v>
      </c>
      <c r="CJ13" s="10">
        <f t="shared" si="2"/>
        <v>25.761993918941489</v>
      </c>
      <c r="CK13" s="16">
        <v>30.2</v>
      </c>
      <c r="CL13" s="28">
        <v>1</v>
      </c>
      <c r="CM13" s="28">
        <v>5</v>
      </c>
      <c r="CN13" s="45" t="s">
        <v>365</v>
      </c>
      <c r="CO13" s="28">
        <v>5</v>
      </c>
      <c r="CP13" s="28">
        <v>3</v>
      </c>
      <c r="CQ13" s="43" t="s">
        <v>366</v>
      </c>
      <c r="CR13" s="55" t="s">
        <v>354</v>
      </c>
      <c r="CS13" s="67" t="s">
        <v>556</v>
      </c>
      <c r="CT13" s="67" t="s">
        <v>256</v>
      </c>
      <c r="CU13" s="67" t="s">
        <v>595</v>
      </c>
      <c r="CV13" s="67" t="s">
        <v>180</v>
      </c>
      <c r="CW13" s="67" t="s">
        <v>628</v>
      </c>
      <c r="CX13" s="67" t="s">
        <v>675</v>
      </c>
      <c r="CY13" s="67" t="s">
        <v>700</v>
      </c>
      <c r="CZ13" s="67" t="s">
        <v>715</v>
      </c>
      <c r="DA13" s="67"/>
      <c r="DB13" s="57"/>
      <c r="DC13" s="64" t="s">
        <v>471</v>
      </c>
      <c r="DD13" s="61" t="str">
        <f>VLOOKUP(J13, age[], 2, 1)</f>
        <v>60s</v>
      </c>
      <c r="DE13" s="61" t="str">
        <f>VLOOKUP(AG13, money[], 2, 1)</f>
        <v>A Few</v>
      </c>
      <c r="DF13" s="61" t="str">
        <f>VLOOKUP(CE13, languagegroups[], 2, 1)</f>
        <v>Nonexistent</v>
      </c>
      <c r="DG13" s="61" t="str">
        <f>VLOOKUP(BT13, animals[], 2, 1)</f>
        <v>Passive</v>
      </c>
      <c r="DH13" s="61" t="str">
        <f t="shared" si="3"/>
        <v>Right</v>
      </c>
      <c r="DI13" s="61" t="str">
        <f>IFERROR(VLOOKUP(CJ13, weightclass[], 2, 1), "Average")</f>
        <v>Overweight</v>
      </c>
      <c r="DJ13" s="61" t="str">
        <f>VLOOKUP(CH13, heightclass[], 2, 1)</f>
        <v>Average</v>
      </c>
      <c r="DK13" s="61" t="str">
        <f t="shared" si="4"/>
        <v>Military</v>
      </c>
      <c r="DL13" s="60" t="str">
        <f>VLOOKUP(CF13, faith[], 3, 0)</f>
        <v>Protestant</v>
      </c>
    </row>
    <row r="14" spans="1:116" ht="27" customHeight="1" x14ac:dyDescent="0.25">
      <c r="A14" s="25">
        <v>13</v>
      </c>
      <c r="B14" s="51" t="s">
        <v>116</v>
      </c>
      <c r="C14" s="51"/>
      <c r="D14" s="51" t="s">
        <v>117</v>
      </c>
      <c r="E14" s="50" t="str">
        <f t="shared" si="5"/>
        <v>Millard  Fillmore</v>
      </c>
      <c r="F14" s="11">
        <v>1800</v>
      </c>
      <c r="G14" s="11">
        <v>1</v>
      </c>
      <c r="H14" s="11">
        <v>7</v>
      </c>
      <c r="I14" s="11" t="s">
        <v>457</v>
      </c>
      <c r="J14" s="11">
        <v>50</v>
      </c>
      <c r="K14" s="11">
        <v>1874</v>
      </c>
      <c r="L14" s="11">
        <v>3</v>
      </c>
      <c r="M14" s="11">
        <v>8</v>
      </c>
      <c r="N14" s="47">
        <v>27088</v>
      </c>
      <c r="O14" s="41" t="s">
        <v>429</v>
      </c>
      <c r="P14" s="18">
        <v>1850</v>
      </c>
      <c r="Q14" s="18">
        <v>7</v>
      </c>
      <c r="R14" s="18">
        <v>9</v>
      </c>
      <c r="S14" s="18">
        <v>1853</v>
      </c>
      <c r="T14" s="18">
        <v>3</v>
      </c>
      <c r="U14" s="18">
        <v>4</v>
      </c>
      <c r="V14" s="18">
        <v>7674</v>
      </c>
      <c r="W14" s="11" t="s">
        <v>29</v>
      </c>
      <c r="X14" s="51" t="s">
        <v>429</v>
      </c>
      <c r="Y14" s="25" t="s">
        <v>488</v>
      </c>
      <c r="Z14" s="16" t="s">
        <v>178</v>
      </c>
      <c r="AA14" s="12" t="s">
        <v>191</v>
      </c>
      <c r="AB14" s="12" t="s">
        <v>212</v>
      </c>
      <c r="AC14" s="12" t="s">
        <v>205</v>
      </c>
      <c r="AD14" s="12" t="s">
        <v>205</v>
      </c>
      <c r="AE14" s="12" t="s">
        <v>195</v>
      </c>
      <c r="AF14" s="14" t="s">
        <v>206</v>
      </c>
      <c r="AG14" s="23">
        <v>4</v>
      </c>
      <c r="AH14" s="12">
        <v>0</v>
      </c>
      <c r="AI14" s="12">
        <v>0</v>
      </c>
      <c r="AJ14" s="12">
        <v>2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3">
        <f t="shared" si="0"/>
        <v>2</v>
      </c>
      <c r="BU14" s="14" t="s">
        <v>310</v>
      </c>
      <c r="BV14" s="14" t="s">
        <v>310</v>
      </c>
      <c r="BW14" s="14" t="s">
        <v>310</v>
      </c>
      <c r="BX14" s="14" t="s">
        <v>310</v>
      </c>
      <c r="BY14" s="14" t="s">
        <v>310</v>
      </c>
      <c r="BZ14" s="14" t="s">
        <v>310</v>
      </c>
      <c r="CA14" s="14" t="s">
        <v>310</v>
      </c>
      <c r="CB14" s="14" t="s">
        <v>310</v>
      </c>
      <c r="CC14" s="14" t="s">
        <v>310</v>
      </c>
      <c r="CD14" s="14" t="s">
        <v>310</v>
      </c>
      <c r="CE14" s="15">
        <f>(COUNTIF(BU14:CD14, "Conversational")*VLOOKUP("Conversational", langscore[], 2, 0)) + (COUNTIF(BU14:CD14, "Proficient")*VLOOKUP("Proficient", langscore[], 2, 0)) + (COUNTIF(BU14:CD14, "Native")*VLOOKUP("Native", langscore[], 2, 0))</f>
        <v>0</v>
      </c>
      <c r="CF14" s="21" t="s">
        <v>318</v>
      </c>
      <c r="CG14" s="16">
        <v>175</v>
      </c>
      <c r="CH14" s="59">
        <f t="shared" si="1"/>
        <v>68.897637795275585</v>
      </c>
      <c r="CI14" s="16">
        <v>164</v>
      </c>
      <c r="CJ14" s="10">
        <f t="shared" si="2"/>
        <v>24.287930357551023</v>
      </c>
      <c r="CK14" s="16">
        <v>24.2</v>
      </c>
      <c r="CL14" s="28">
        <v>0</v>
      </c>
      <c r="CM14" s="28">
        <v>0</v>
      </c>
      <c r="CN14" s="45" t="s">
        <v>344</v>
      </c>
      <c r="CO14" s="28">
        <v>5</v>
      </c>
      <c r="CP14" s="28">
        <v>3</v>
      </c>
      <c r="CQ14" s="43" t="s">
        <v>353</v>
      </c>
      <c r="CR14" s="55" t="s">
        <v>354</v>
      </c>
      <c r="CS14" s="67" t="s">
        <v>556</v>
      </c>
      <c r="CT14" s="67" t="s">
        <v>521</v>
      </c>
      <c r="CU14" s="67" t="s">
        <v>595</v>
      </c>
      <c r="CV14" s="67" t="s">
        <v>180</v>
      </c>
      <c r="CW14" s="67" t="s">
        <v>629</v>
      </c>
      <c r="CX14" s="67" t="s">
        <v>676</v>
      </c>
      <c r="CY14" s="67" t="s">
        <v>701</v>
      </c>
      <c r="CZ14" s="67" t="s">
        <v>723</v>
      </c>
      <c r="DA14" s="67" t="s">
        <v>727</v>
      </c>
      <c r="DB14" s="57"/>
      <c r="DC14" s="64" t="s">
        <v>471</v>
      </c>
      <c r="DD14" s="61" t="str">
        <f>VLOOKUP(J14, age[], 2, 1)</f>
        <v>50s</v>
      </c>
      <c r="DE14" s="61" t="str">
        <f>VLOOKUP(AG14, money[], 2, 1)</f>
        <v>A Few</v>
      </c>
      <c r="DF14" s="61" t="str">
        <f>VLOOKUP(CE14, languagegroups[], 2, 1)</f>
        <v>Nonexistent</v>
      </c>
      <c r="DG14" s="61" t="str">
        <f>VLOOKUP(BT14, animals[], 2, 1)</f>
        <v>Passive</v>
      </c>
      <c r="DH14" s="61" t="str">
        <f t="shared" si="3"/>
        <v>Right</v>
      </c>
      <c r="DI14" s="61" t="str">
        <f>IFERROR(VLOOKUP(CJ14, weightclass[], 2, 1), "Average")</f>
        <v>Average</v>
      </c>
      <c r="DJ14" s="61" t="str">
        <f>VLOOKUP(CH14, heightclass[], 2, 1)</f>
        <v>Average</v>
      </c>
      <c r="DK14" s="61" t="str">
        <f t="shared" si="4"/>
        <v>Law</v>
      </c>
      <c r="DL14" s="60" t="str">
        <f>VLOOKUP(CF14, faith[], 3, 0)</f>
        <v>Protestant</v>
      </c>
    </row>
    <row r="15" spans="1:116" ht="51" x14ac:dyDescent="0.25">
      <c r="A15" s="25">
        <v>14</v>
      </c>
      <c r="B15" s="51" t="s">
        <v>118</v>
      </c>
      <c r="C15" s="51"/>
      <c r="D15" s="51" t="s">
        <v>119</v>
      </c>
      <c r="E15" s="50" t="str">
        <f t="shared" si="5"/>
        <v>Franklin  Pierce</v>
      </c>
      <c r="F15" s="11">
        <v>1804</v>
      </c>
      <c r="G15" s="11">
        <v>11</v>
      </c>
      <c r="H15" s="11">
        <v>23</v>
      </c>
      <c r="I15" s="11" t="s">
        <v>455</v>
      </c>
      <c r="J15" s="11">
        <v>48</v>
      </c>
      <c r="K15" s="11">
        <v>1869</v>
      </c>
      <c r="L15" s="11">
        <v>10</v>
      </c>
      <c r="M15" s="11">
        <v>8</v>
      </c>
      <c r="N15" s="47">
        <v>23695</v>
      </c>
      <c r="O15" s="41">
        <v>0.50800000000000001</v>
      </c>
      <c r="P15" s="18">
        <v>1853</v>
      </c>
      <c r="Q15" s="18">
        <v>3</v>
      </c>
      <c r="R15" s="18">
        <v>4</v>
      </c>
      <c r="S15" s="18">
        <v>1857</v>
      </c>
      <c r="T15" s="18">
        <v>3</v>
      </c>
      <c r="U15" s="18">
        <v>4</v>
      </c>
      <c r="V15" s="18">
        <v>4601</v>
      </c>
      <c r="W15" s="11" t="s">
        <v>23</v>
      </c>
      <c r="X15" s="51" t="s">
        <v>38</v>
      </c>
      <c r="Y15" s="25" t="s">
        <v>243</v>
      </c>
      <c r="Z15" s="16" t="s">
        <v>178</v>
      </c>
      <c r="AA15" s="12" t="s">
        <v>188</v>
      </c>
      <c r="AB15" s="12" t="s">
        <v>204</v>
      </c>
      <c r="AC15" s="12" t="s">
        <v>203</v>
      </c>
      <c r="AD15" s="12" t="s">
        <v>200</v>
      </c>
      <c r="AE15" s="12" t="s">
        <v>195</v>
      </c>
      <c r="AF15" s="14" t="s">
        <v>213</v>
      </c>
      <c r="AG15" s="23">
        <v>2</v>
      </c>
      <c r="AH15" s="12">
        <v>7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2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3">
        <f t="shared" si="0"/>
        <v>9</v>
      </c>
      <c r="BU15" s="14" t="s">
        <v>310</v>
      </c>
      <c r="BV15" s="14" t="s">
        <v>310</v>
      </c>
      <c r="BW15" s="14" t="s">
        <v>310</v>
      </c>
      <c r="BX15" s="14" t="s">
        <v>310</v>
      </c>
      <c r="BY15" s="14" t="s">
        <v>310</v>
      </c>
      <c r="BZ15" s="14" t="s">
        <v>310</v>
      </c>
      <c r="CA15" s="14" t="s">
        <v>310</v>
      </c>
      <c r="CB15" s="14" t="s">
        <v>310</v>
      </c>
      <c r="CC15" s="14" t="s">
        <v>310</v>
      </c>
      <c r="CD15" s="14" t="s">
        <v>310</v>
      </c>
      <c r="CE15" s="15">
        <f>(COUNTIF(BU15:CD15, "Conversational")*VLOOKUP("Conversational", langscore[], 2, 0)) + (COUNTIF(BU15:CD15, "Proficient")*VLOOKUP("Proficient", langscore[], 2, 0)) + (COUNTIF(BU15:CD15, "Native")*VLOOKUP("Native", langscore[], 2, 0))</f>
        <v>0</v>
      </c>
      <c r="CF15" s="21" t="s">
        <v>316</v>
      </c>
      <c r="CG15" s="16">
        <v>178</v>
      </c>
      <c r="CH15" s="59">
        <f t="shared" si="1"/>
        <v>70.078740157480311</v>
      </c>
      <c r="CI15" s="16">
        <v>144</v>
      </c>
      <c r="CJ15" s="10">
        <f t="shared" si="2"/>
        <v>20.613191869713422</v>
      </c>
      <c r="CK15" s="16">
        <v>20.6</v>
      </c>
      <c r="CL15" s="28">
        <v>3</v>
      </c>
      <c r="CM15" s="28">
        <v>0</v>
      </c>
      <c r="CN15" s="45" t="s">
        <v>368</v>
      </c>
      <c r="CO15" s="28">
        <v>4</v>
      </c>
      <c r="CP15" s="28">
        <v>3</v>
      </c>
      <c r="CQ15" s="43" t="s">
        <v>369</v>
      </c>
      <c r="CR15" s="55" t="s">
        <v>367</v>
      </c>
      <c r="CS15" s="67" t="s">
        <v>516</v>
      </c>
      <c r="CT15" s="67" t="s">
        <v>519</v>
      </c>
      <c r="CU15" s="67" t="s">
        <v>595</v>
      </c>
      <c r="CV15" s="67" t="s">
        <v>180</v>
      </c>
      <c r="CW15" s="67" t="s">
        <v>629</v>
      </c>
      <c r="CX15" s="67" t="s">
        <v>678</v>
      </c>
      <c r="CY15" s="67" t="s">
        <v>703</v>
      </c>
      <c r="CZ15" s="67" t="s">
        <v>726</v>
      </c>
      <c r="DA15" s="67" t="s">
        <v>722</v>
      </c>
      <c r="DB15" s="57"/>
      <c r="DC15" s="64" t="s">
        <v>471</v>
      </c>
      <c r="DD15" s="61" t="str">
        <f>VLOOKUP(J15, age[], 2, 1)</f>
        <v>40s</v>
      </c>
      <c r="DE15" s="61" t="str">
        <f>VLOOKUP(AG15, money[], 2, 1)</f>
        <v>A Few</v>
      </c>
      <c r="DF15" s="61" t="str">
        <f>VLOOKUP(CE15, languagegroups[], 2, 1)</f>
        <v>Nonexistent</v>
      </c>
      <c r="DG15" s="61" t="str">
        <f>VLOOKUP(BT15, animals[], 2, 1)</f>
        <v>Enthusiastic</v>
      </c>
      <c r="DH15" s="61" t="str">
        <f t="shared" si="3"/>
        <v>Right</v>
      </c>
      <c r="DI15" s="61" t="str">
        <f>IFERROR(VLOOKUP(CJ15, weightclass[], 2, 1), "Average")</f>
        <v>Average</v>
      </c>
      <c r="DJ15" s="61" t="str">
        <f>VLOOKUP(CH15, heightclass[], 2, 1)</f>
        <v>Average</v>
      </c>
      <c r="DK15" s="61" t="str">
        <f t="shared" si="4"/>
        <v>Law</v>
      </c>
      <c r="DL15" s="60" t="str">
        <f>VLOOKUP(CF15, faith[], 3, 0)</f>
        <v>Unspecified</v>
      </c>
    </row>
    <row r="16" spans="1:116" ht="38.25" x14ac:dyDescent="0.25">
      <c r="A16" s="25">
        <v>15</v>
      </c>
      <c r="B16" s="51" t="s">
        <v>100</v>
      </c>
      <c r="C16" s="51"/>
      <c r="D16" s="51" t="s">
        <v>120</v>
      </c>
      <c r="E16" s="50" t="str">
        <f t="shared" si="5"/>
        <v>James  Buchanan</v>
      </c>
      <c r="F16" s="11">
        <v>1791</v>
      </c>
      <c r="G16" s="11">
        <v>4</v>
      </c>
      <c r="H16" s="11">
        <v>23</v>
      </c>
      <c r="I16" s="11" t="s">
        <v>453</v>
      </c>
      <c r="J16" s="11">
        <v>65</v>
      </c>
      <c r="K16" s="11">
        <v>1868</v>
      </c>
      <c r="L16" s="11">
        <v>6</v>
      </c>
      <c r="M16" s="11">
        <v>1</v>
      </c>
      <c r="N16" s="47">
        <v>28163</v>
      </c>
      <c r="O16" s="41">
        <v>0.45300000000000001</v>
      </c>
      <c r="P16" s="18">
        <v>1857</v>
      </c>
      <c r="Q16" s="18">
        <v>3</v>
      </c>
      <c r="R16" s="18">
        <v>4</v>
      </c>
      <c r="S16" s="18">
        <v>1861</v>
      </c>
      <c r="T16" s="18">
        <v>3</v>
      </c>
      <c r="U16" s="18">
        <v>4</v>
      </c>
      <c r="V16" s="18">
        <v>2646</v>
      </c>
      <c r="W16" s="11" t="s">
        <v>23</v>
      </c>
      <c r="X16" s="51" t="s">
        <v>40</v>
      </c>
      <c r="Y16" s="25" t="s">
        <v>41</v>
      </c>
      <c r="Z16" s="16" t="s">
        <v>178</v>
      </c>
      <c r="AA16" s="12" t="s">
        <v>214</v>
      </c>
      <c r="AB16" s="12" t="s">
        <v>188</v>
      </c>
      <c r="AC16" s="12" t="s">
        <v>196</v>
      </c>
      <c r="AD16" s="12" t="s">
        <v>203</v>
      </c>
      <c r="AE16" s="12" t="s">
        <v>195</v>
      </c>
      <c r="AF16" s="14" t="s">
        <v>215</v>
      </c>
      <c r="AG16" s="23">
        <v>0</v>
      </c>
      <c r="AH16" s="12">
        <v>2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1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3">
        <f t="shared" si="0"/>
        <v>3</v>
      </c>
      <c r="BU16" s="14" t="s">
        <v>310</v>
      </c>
      <c r="BV16" s="14" t="s">
        <v>310</v>
      </c>
      <c r="BW16" s="14" t="s">
        <v>310</v>
      </c>
      <c r="BX16" s="14" t="s">
        <v>307</v>
      </c>
      <c r="BY16" s="14" t="s">
        <v>310</v>
      </c>
      <c r="BZ16" s="14" t="s">
        <v>310</v>
      </c>
      <c r="CA16" s="14" t="s">
        <v>310</v>
      </c>
      <c r="CB16" s="14" t="s">
        <v>307</v>
      </c>
      <c r="CC16" s="14" t="s">
        <v>310</v>
      </c>
      <c r="CD16" s="14" t="s">
        <v>310</v>
      </c>
      <c r="CE16" s="15">
        <f>(COUNTIF(BU16:CD16, "Conversational")*VLOOKUP("Conversational", langscore[], 2, 0)) + (COUNTIF(BU16:CD16, "Proficient")*VLOOKUP("Proficient", langscore[], 2, 0)) + (COUNTIF(BU16:CD16, "Native")*VLOOKUP("Native", langscore[], 2, 0))</f>
        <v>4</v>
      </c>
      <c r="CF16" s="21" t="s">
        <v>312</v>
      </c>
      <c r="CG16" s="16">
        <v>183</v>
      </c>
      <c r="CH16" s="59">
        <f t="shared" si="1"/>
        <v>72.047244094488192</v>
      </c>
      <c r="CI16" s="16">
        <v>198</v>
      </c>
      <c r="CJ16" s="10">
        <f t="shared" si="2"/>
        <v>26.815491964525659</v>
      </c>
      <c r="CK16" s="16">
        <v>26.9</v>
      </c>
      <c r="CL16" s="28">
        <v>0</v>
      </c>
      <c r="CM16" s="28">
        <v>0</v>
      </c>
      <c r="CN16" s="45" t="s">
        <v>429</v>
      </c>
      <c r="CO16" s="28">
        <v>4</v>
      </c>
      <c r="CP16" s="28">
        <v>6</v>
      </c>
      <c r="CQ16" s="43" t="s">
        <v>361</v>
      </c>
      <c r="CR16" s="55" t="s">
        <v>370</v>
      </c>
      <c r="CS16" s="67" t="s">
        <v>516</v>
      </c>
      <c r="CT16" s="67" t="s">
        <v>256</v>
      </c>
      <c r="CU16" s="67" t="s">
        <v>595</v>
      </c>
      <c r="CV16" s="67" t="s">
        <v>603</v>
      </c>
      <c r="CW16" s="67" t="s">
        <v>629</v>
      </c>
      <c r="CX16" s="67" t="s">
        <v>675</v>
      </c>
      <c r="CY16" s="71"/>
      <c r="CZ16" s="67" t="s">
        <v>723</v>
      </c>
      <c r="DA16" s="67" t="s">
        <v>722</v>
      </c>
      <c r="DB16" s="57"/>
      <c r="DC16" s="64" t="s">
        <v>471</v>
      </c>
      <c r="DD16" s="61" t="str">
        <f>VLOOKUP(J16, age[], 2, 1)</f>
        <v>60s</v>
      </c>
      <c r="DE16" s="61" t="str">
        <f>VLOOKUP(AG16, money[], 2, 1)</f>
        <v>Zero</v>
      </c>
      <c r="DF16" s="61" t="str">
        <f>VLOOKUP(CE16, languagegroups[], 2, 1)</f>
        <v>Respectable</v>
      </c>
      <c r="DG16" s="61" t="str">
        <f>VLOOKUP(BT16, animals[], 2, 1)</f>
        <v>Passive</v>
      </c>
      <c r="DH16" s="61" t="str">
        <f t="shared" si="3"/>
        <v>Right</v>
      </c>
      <c r="DI16" s="61" t="str">
        <f>IFERROR(VLOOKUP(CJ16, weightclass[], 2, 1), "Average")</f>
        <v>Overweight</v>
      </c>
      <c r="DJ16" s="61" t="str">
        <f>VLOOKUP(CH16, heightclass[], 2, 1)</f>
        <v>Tall</v>
      </c>
      <c r="DK16" s="61" t="str">
        <f t="shared" si="4"/>
        <v>Law</v>
      </c>
      <c r="DL16" s="60" t="str">
        <f>VLOOKUP(CF16, faith[], 3, 0)</f>
        <v>Protestant</v>
      </c>
    </row>
    <row r="17" spans="1:116" ht="38.25" x14ac:dyDescent="0.25">
      <c r="A17" s="25">
        <v>16</v>
      </c>
      <c r="B17" s="51" t="s">
        <v>121</v>
      </c>
      <c r="C17" s="51"/>
      <c r="D17" s="51" t="s">
        <v>122</v>
      </c>
      <c r="E17" s="50" t="str">
        <f t="shared" si="5"/>
        <v>Abraham  Lincoln</v>
      </c>
      <c r="F17" s="11">
        <v>1809</v>
      </c>
      <c r="G17" s="11">
        <v>2</v>
      </c>
      <c r="H17" s="11">
        <v>12</v>
      </c>
      <c r="I17" s="11" t="s">
        <v>456</v>
      </c>
      <c r="J17" s="11">
        <v>52</v>
      </c>
      <c r="K17" s="11">
        <v>1865</v>
      </c>
      <c r="L17" s="11">
        <v>4</v>
      </c>
      <c r="M17" s="11">
        <v>15</v>
      </c>
      <c r="N17" s="47">
        <v>20516</v>
      </c>
      <c r="O17" s="41">
        <v>0.39800000000000002</v>
      </c>
      <c r="P17" s="18">
        <v>1861</v>
      </c>
      <c r="Q17" s="18">
        <v>3</v>
      </c>
      <c r="R17" s="18">
        <v>4</v>
      </c>
      <c r="S17" s="18">
        <v>1865</v>
      </c>
      <c r="T17" s="18">
        <v>4</v>
      </c>
      <c r="U17" s="18">
        <v>15</v>
      </c>
      <c r="V17" s="18">
        <v>0</v>
      </c>
      <c r="W17" s="11" t="s">
        <v>10</v>
      </c>
      <c r="X17" s="51" t="s">
        <v>43</v>
      </c>
      <c r="Y17" s="25" t="s">
        <v>44</v>
      </c>
      <c r="Z17" s="16" t="s">
        <v>178</v>
      </c>
      <c r="AA17" s="12" t="s">
        <v>188</v>
      </c>
      <c r="AB17" s="12" t="s">
        <v>200</v>
      </c>
      <c r="AC17" s="12" t="s">
        <v>193</v>
      </c>
      <c r="AD17" s="12" t="s">
        <v>205</v>
      </c>
      <c r="AE17" s="12" t="s">
        <v>195</v>
      </c>
      <c r="AF17" s="14" t="s">
        <v>216</v>
      </c>
      <c r="AG17" s="23">
        <v>0</v>
      </c>
      <c r="AH17" s="12">
        <v>2</v>
      </c>
      <c r="AI17" s="12">
        <v>0</v>
      </c>
      <c r="AJ17" s="12">
        <v>1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2</v>
      </c>
      <c r="AT17" s="12">
        <v>0</v>
      </c>
      <c r="AU17" s="12">
        <v>0</v>
      </c>
      <c r="AV17" s="12">
        <v>0</v>
      </c>
      <c r="AW17" s="12">
        <v>1</v>
      </c>
      <c r="AX17" s="12">
        <v>1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3">
        <f t="shared" si="0"/>
        <v>7</v>
      </c>
      <c r="BU17" s="14" t="s">
        <v>310</v>
      </c>
      <c r="BV17" s="14" t="s">
        <v>310</v>
      </c>
      <c r="BW17" s="14" t="s">
        <v>310</v>
      </c>
      <c r="BX17" s="14" t="s">
        <v>310</v>
      </c>
      <c r="BY17" s="14" t="s">
        <v>310</v>
      </c>
      <c r="BZ17" s="14" t="s">
        <v>310</v>
      </c>
      <c r="CA17" s="14" t="s">
        <v>310</v>
      </c>
      <c r="CB17" s="14" t="s">
        <v>310</v>
      </c>
      <c r="CC17" s="14" t="s">
        <v>310</v>
      </c>
      <c r="CD17" s="14" t="s">
        <v>310</v>
      </c>
      <c r="CE17" s="15">
        <f>(COUNTIF(BU17:CD17, "Conversational")*VLOOKUP("Conversational", langscore[], 2, 0)) + (COUNTIF(BU17:CD17, "Proficient")*VLOOKUP("Proficient", langscore[], 2, 0)) + (COUNTIF(BU17:CD17, "Native")*VLOOKUP("Native", langscore[], 2, 0))</f>
        <v>0</v>
      </c>
      <c r="CF17" s="21" t="s">
        <v>314</v>
      </c>
      <c r="CG17" s="16">
        <v>193</v>
      </c>
      <c r="CH17" s="59">
        <f t="shared" si="1"/>
        <v>75.984251968503941</v>
      </c>
      <c r="CI17" s="16">
        <v>180</v>
      </c>
      <c r="CJ17" s="10">
        <f t="shared" si="2"/>
        <v>21.916976670514643</v>
      </c>
      <c r="CK17" s="16">
        <v>21.7</v>
      </c>
      <c r="CL17" s="28">
        <v>4</v>
      </c>
      <c r="CM17" s="28">
        <v>0</v>
      </c>
      <c r="CN17" s="45" t="s">
        <v>371</v>
      </c>
      <c r="CO17" s="28">
        <v>1</v>
      </c>
      <c r="CP17" s="28">
        <v>1</v>
      </c>
      <c r="CQ17" s="43" t="s">
        <v>372</v>
      </c>
      <c r="CR17" s="55" t="s">
        <v>354</v>
      </c>
      <c r="CS17" s="67" t="s">
        <v>526</v>
      </c>
      <c r="CT17" s="67" t="s">
        <v>546</v>
      </c>
      <c r="CU17" s="67" t="s">
        <v>595</v>
      </c>
      <c r="CV17" s="67" t="s">
        <v>604</v>
      </c>
      <c r="CW17" s="67" t="s">
        <v>630</v>
      </c>
      <c r="CX17" s="67" t="s">
        <v>675</v>
      </c>
      <c r="CY17" s="67"/>
      <c r="CZ17" s="67" t="s">
        <v>728</v>
      </c>
      <c r="DA17" s="67"/>
      <c r="DB17" s="57"/>
      <c r="DC17" s="64" t="s">
        <v>471</v>
      </c>
      <c r="DD17" s="61" t="str">
        <f>VLOOKUP(J17, age[], 2, 1)</f>
        <v>50s</v>
      </c>
      <c r="DE17" s="61" t="str">
        <f>VLOOKUP(AG17, money[], 2, 1)</f>
        <v>Zero</v>
      </c>
      <c r="DF17" s="61" t="str">
        <f>VLOOKUP(CE17, languagegroups[], 2, 1)</f>
        <v>Nonexistent</v>
      </c>
      <c r="DG17" s="61" t="str">
        <f>VLOOKUP(BT17, animals[], 2, 1)</f>
        <v>Enthusiastic</v>
      </c>
      <c r="DH17" s="61" t="str">
        <f t="shared" si="3"/>
        <v>Right</v>
      </c>
      <c r="DI17" s="61" t="str">
        <f>IFERROR(VLOOKUP(CJ17, weightclass[], 2, 1), "Average")</f>
        <v>Average</v>
      </c>
      <c r="DJ17" s="61" t="str">
        <f>VLOOKUP(CH17, heightclass[], 2, 1)</f>
        <v>Tall</v>
      </c>
      <c r="DK17" s="61" t="str">
        <f t="shared" si="4"/>
        <v>Law</v>
      </c>
      <c r="DL17" s="60" t="str">
        <f>VLOOKUP(CF17, faith[], 3, 0)</f>
        <v>Unspecified</v>
      </c>
    </row>
    <row r="18" spans="1:116" ht="38.25" x14ac:dyDescent="0.25">
      <c r="A18" s="25">
        <v>17</v>
      </c>
      <c r="B18" s="51" t="s">
        <v>104</v>
      </c>
      <c r="C18" s="51"/>
      <c r="D18" s="51" t="s">
        <v>123</v>
      </c>
      <c r="E18" s="50" t="str">
        <f t="shared" si="5"/>
        <v>Andrew  Johnson</v>
      </c>
      <c r="F18" s="11">
        <v>1808</v>
      </c>
      <c r="G18" s="11">
        <v>12</v>
      </c>
      <c r="H18" s="11">
        <v>29</v>
      </c>
      <c r="I18" s="11" t="s">
        <v>457</v>
      </c>
      <c r="J18" s="11">
        <v>56</v>
      </c>
      <c r="K18" s="11">
        <v>1875</v>
      </c>
      <c r="L18" s="11">
        <v>7</v>
      </c>
      <c r="M18" s="11">
        <v>31</v>
      </c>
      <c r="N18" s="47">
        <v>24320</v>
      </c>
      <c r="O18" s="41" t="s">
        <v>429</v>
      </c>
      <c r="P18" s="18">
        <v>1865</v>
      </c>
      <c r="Q18" s="18">
        <v>4</v>
      </c>
      <c r="R18" s="18">
        <v>15</v>
      </c>
      <c r="S18" s="18">
        <v>1869</v>
      </c>
      <c r="T18" s="18">
        <v>3</v>
      </c>
      <c r="U18" s="18">
        <v>4</v>
      </c>
      <c r="V18" s="18">
        <v>2340</v>
      </c>
      <c r="W18" s="11" t="s">
        <v>23</v>
      </c>
      <c r="X18" s="51" t="s">
        <v>429</v>
      </c>
      <c r="Y18" s="25" t="s">
        <v>488</v>
      </c>
      <c r="Z18" s="16" t="s">
        <v>178</v>
      </c>
      <c r="AA18" s="12" t="s">
        <v>191</v>
      </c>
      <c r="AB18" s="12" t="s">
        <v>244</v>
      </c>
      <c r="AC18" s="12" t="s">
        <v>203</v>
      </c>
      <c r="AD18" s="12" t="s">
        <v>202</v>
      </c>
      <c r="AE18" s="12" t="s">
        <v>195</v>
      </c>
      <c r="AF18" s="14" t="s">
        <v>210</v>
      </c>
      <c r="AG18" s="23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 t="s">
        <v>332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3">
        <f t="shared" si="0"/>
        <v>0</v>
      </c>
      <c r="BU18" s="14" t="s">
        <v>310</v>
      </c>
      <c r="BV18" s="14" t="s">
        <v>310</v>
      </c>
      <c r="BW18" s="14" t="s">
        <v>310</v>
      </c>
      <c r="BX18" s="14" t="s">
        <v>310</v>
      </c>
      <c r="BY18" s="14" t="s">
        <v>310</v>
      </c>
      <c r="BZ18" s="14" t="s">
        <v>310</v>
      </c>
      <c r="CA18" s="14" t="s">
        <v>310</v>
      </c>
      <c r="CB18" s="14" t="s">
        <v>310</v>
      </c>
      <c r="CC18" s="14" t="s">
        <v>310</v>
      </c>
      <c r="CD18" s="14" t="s">
        <v>310</v>
      </c>
      <c r="CE18" s="15">
        <f>(COUNTIF(BU18:CD18, "Conversational")*VLOOKUP("Conversational", langscore[], 2, 0)) + (COUNTIF(BU18:CD18, "Proficient")*VLOOKUP("Proficient", langscore[], 2, 0)) + (COUNTIF(BU18:CD18, "Native")*VLOOKUP("Native", langscore[], 2, 0))</f>
        <v>0</v>
      </c>
      <c r="CF18" s="21" t="s">
        <v>321</v>
      </c>
      <c r="CG18" s="16">
        <v>178</v>
      </c>
      <c r="CH18" s="59">
        <f t="shared" si="1"/>
        <v>70.078740157480311</v>
      </c>
      <c r="CI18" s="16">
        <v>174</v>
      </c>
      <c r="CJ18" s="10">
        <f t="shared" si="2"/>
        <v>24.907606842570388</v>
      </c>
      <c r="CK18" s="16">
        <v>24.9</v>
      </c>
      <c r="CL18" s="28">
        <v>3</v>
      </c>
      <c r="CM18" s="28">
        <v>2</v>
      </c>
      <c r="CN18" s="45" t="s">
        <v>373</v>
      </c>
      <c r="CO18" s="28">
        <v>1</v>
      </c>
      <c r="CP18" s="28">
        <v>0</v>
      </c>
      <c r="CQ18" s="43" t="s">
        <v>353</v>
      </c>
      <c r="CR18" s="55" t="s">
        <v>354</v>
      </c>
      <c r="CS18" s="67" t="s">
        <v>526</v>
      </c>
      <c r="CT18" s="67" t="s">
        <v>549</v>
      </c>
      <c r="CU18" s="67" t="s">
        <v>595</v>
      </c>
      <c r="CV18" s="67" t="s">
        <v>180</v>
      </c>
      <c r="CW18" s="67" t="s">
        <v>629</v>
      </c>
      <c r="CX18" s="67" t="s">
        <v>675</v>
      </c>
      <c r="CY18" s="67" t="s">
        <v>704</v>
      </c>
      <c r="CZ18" s="67" t="s">
        <v>723</v>
      </c>
      <c r="DA18" s="67" t="s">
        <v>722</v>
      </c>
      <c r="DB18" s="57"/>
      <c r="DC18" s="64" t="s">
        <v>471</v>
      </c>
      <c r="DD18" s="61" t="str">
        <f>VLOOKUP(J18, age[], 2, 1)</f>
        <v>50s</v>
      </c>
      <c r="DE18" s="61" t="str">
        <f>VLOOKUP(AG18, money[], 2, 1)</f>
        <v>Zero</v>
      </c>
      <c r="DF18" s="61" t="str">
        <f>VLOOKUP(CE18, languagegroups[], 2, 1)</f>
        <v>Nonexistent</v>
      </c>
      <c r="DG18" s="61" t="str">
        <f>VLOOKUP(BT18, animals[], 2, 1)</f>
        <v>None</v>
      </c>
      <c r="DH18" s="61" t="str">
        <f t="shared" si="3"/>
        <v>Right</v>
      </c>
      <c r="DI18" s="61" t="str">
        <f>IFERROR(VLOOKUP(CJ18, weightclass[], 2, 1), "Average")</f>
        <v>Average</v>
      </c>
      <c r="DJ18" s="61" t="str">
        <f>VLOOKUP(CH18, heightclass[], 2, 1)</f>
        <v>Average</v>
      </c>
      <c r="DK18" s="61" t="str">
        <f t="shared" si="4"/>
        <v>Law</v>
      </c>
      <c r="DL18" s="60" t="str">
        <f>VLOOKUP(CF18, faith[], 3, 0)</f>
        <v>Unspecified</v>
      </c>
    </row>
    <row r="19" spans="1:116" ht="51" x14ac:dyDescent="0.25">
      <c r="A19" s="25">
        <v>18</v>
      </c>
      <c r="B19" s="51" t="s">
        <v>124</v>
      </c>
      <c r="C19" s="51" t="s">
        <v>125</v>
      </c>
      <c r="D19" s="51" t="s">
        <v>126</v>
      </c>
      <c r="E19" s="50" t="str">
        <f t="shared" si="5"/>
        <v>Ulysses S. Grant</v>
      </c>
      <c r="F19" s="11">
        <v>1822</v>
      </c>
      <c r="G19" s="11">
        <v>4</v>
      </c>
      <c r="H19" s="11">
        <v>27</v>
      </c>
      <c r="I19" s="11" t="s">
        <v>453</v>
      </c>
      <c r="J19" s="11">
        <v>46</v>
      </c>
      <c r="K19" s="11">
        <v>1885</v>
      </c>
      <c r="L19" s="11">
        <v>7</v>
      </c>
      <c r="M19" s="11">
        <v>23</v>
      </c>
      <c r="N19" s="47">
        <v>23098</v>
      </c>
      <c r="O19" s="41">
        <v>0.52700000000000002</v>
      </c>
      <c r="P19" s="18">
        <v>1869</v>
      </c>
      <c r="Q19" s="18">
        <v>3</v>
      </c>
      <c r="R19" s="18">
        <v>4</v>
      </c>
      <c r="S19" s="18">
        <v>1877</v>
      </c>
      <c r="T19" s="18">
        <v>3</v>
      </c>
      <c r="U19" s="18">
        <v>4</v>
      </c>
      <c r="V19" s="18">
        <v>3063</v>
      </c>
      <c r="W19" s="11" t="s">
        <v>10</v>
      </c>
      <c r="X19" s="51" t="s">
        <v>46</v>
      </c>
      <c r="Y19" s="25" t="s">
        <v>47</v>
      </c>
      <c r="Z19" s="16" t="s">
        <v>178</v>
      </c>
      <c r="AA19" s="12" t="s">
        <v>204</v>
      </c>
      <c r="AB19" s="12" t="s">
        <v>205</v>
      </c>
      <c r="AC19" s="12" t="s">
        <v>205</v>
      </c>
      <c r="AD19" s="12" t="s">
        <v>205</v>
      </c>
      <c r="AE19" s="12" t="s">
        <v>204</v>
      </c>
      <c r="AF19" s="14" t="s">
        <v>209</v>
      </c>
      <c r="AG19" s="23">
        <v>0</v>
      </c>
      <c r="AH19" s="12">
        <v>2</v>
      </c>
      <c r="AI19" s="12">
        <v>0</v>
      </c>
      <c r="AJ19" s="12">
        <v>10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3">
        <f t="shared" si="0"/>
        <v>12</v>
      </c>
      <c r="BU19" s="14" t="s">
        <v>310</v>
      </c>
      <c r="BV19" s="14" t="s">
        <v>310</v>
      </c>
      <c r="BW19" s="14" t="s">
        <v>310</v>
      </c>
      <c r="BX19" s="14" t="s">
        <v>310</v>
      </c>
      <c r="BY19" s="14" t="s">
        <v>310</v>
      </c>
      <c r="BZ19" s="14" t="s">
        <v>310</v>
      </c>
      <c r="CA19" s="14" t="s">
        <v>310</v>
      </c>
      <c r="CB19" s="14" t="s">
        <v>310</v>
      </c>
      <c r="CC19" s="14" t="s">
        <v>310</v>
      </c>
      <c r="CD19" s="14" t="s">
        <v>310</v>
      </c>
      <c r="CE19" s="15">
        <f>(COUNTIF(BU19:CD19, "Conversational")*VLOOKUP("Conversational", langscore[], 2, 0)) + (COUNTIF(BU19:CD19, "Proficient")*VLOOKUP("Proficient", langscore[], 2, 0)) + (COUNTIF(BU19:CD19, "Native")*VLOOKUP("Native", langscore[], 2, 0))</f>
        <v>0</v>
      </c>
      <c r="CF19" s="21" t="s">
        <v>322</v>
      </c>
      <c r="CG19" s="16">
        <v>173</v>
      </c>
      <c r="CH19" s="59">
        <f t="shared" si="1"/>
        <v>68.110236220472444</v>
      </c>
      <c r="CI19" s="16">
        <v>156</v>
      </c>
      <c r="CJ19" s="10">
        <f t="shared" si="2"/>
        <v>23.640417949146311</v>
      </c>
      <c r="CK19" s="16">
        <v>23.3</v>
      </c>
      <c r="CL19" s="28">
        <v>3</v>
      </c>
      <c r="CM19" s="28">
        <v>1</v>
      </c>
      <c r="CN19" s="45" t="s">
        <v>375</v>
      </c>
      <c r="CO19" s="28">
        <v>2</v>
      </c>
      <c r="CP19" s="28">
        <v>3</v>
      </c>
      <c r="CQ19" s="43" t="s">
        <v>376</v>
      </c>
      <c r="CR19" s="55" t="s">
        <v>374</v>
      </c>
      <c r="CS19" s="67" t="s">
        <v>516</v>
      </c>
      <c r="CT19" s="67" t="s">
        <v>256</v>
      </c>
      <c r="CU19" s="67" t="s">
        <v>595</v>
      </c>
      <c r="CV19" s="67" t="s">
        <v>665</v>
      </c>
      <c r="CW19" s="67" t="s">
        <v>630</v>
      </c>
      <c r="CX19" s="67" t="s">
        <v>675</v>
      </c>
      <c r="CY19" s="67"/>
      <c r="CZ19" s="67" t="s">
        <v>717</v>
      </c>
      <c r="DA19" s="67"/>
      <c r="DB19" s="57"/>
      <c r="DC19" s="64" t="s">
        <v>471</v>
      </c>
      <c r="DD19" s="61" t="str">
        <f>VLOOKUP(J19, age[], 2, 1)</f>
        <v>40s</v>
      </c>
      <c r="DE19" s="61" t="str">
        <f>VLOOKUP(AG19, money[], 2, 1)</f>
        <v>Zero</v>
      </c>
      <c r="DF19" s="61" t="str">
        <f>VLOOKUP(CE19, languagegroups[], 2, 1)</f>
        <v>Nonexistent</v>
      </c>
      <c r="DG19" s="61" t="str">
        <f>VLOOKUP(BT19, animals[], 2, 1)</f>
        <v>Zookeeper</v>
      </c>
      <c r="DH19" s="61" t="str">
        <f t="shared" si="3"/>
        <v>Right</v>
      </c>
      <c r="DI19" s="61" t="str">
        <f>IFERROR(VLOOKUP(CJ19, weightclass[], 2, 1), "Average")</f>
        <v>Average</v>
      </c>
      <c r="DJ19" s="61" t="str">
        <f>VLOOKUP(CH19, heightclass[], 2, 1)</f>
        <v>Average</v>
      </c>
      <c r="DK19" s="61" t="str">
        <f t="shared" si="4"/>
        <v>Military</v>
      </c>
      <c r="DL19" s="60" t="str">
        <f>VLOOKUP(CF19, faith[], 3, 0)</f>
        <v>Protestant</v>
      </c>
    </row>
    <row r="20" spans="1:116" ht="38.25" x14ac:dyDescent="0.25">
      <c r="A20" s="25">
        <v>19</v>
      </c>
      <c r="B20" s="51" t="s">
        <v>127</v>
      </c>
      <c r="C20" s="51" t="s">
        <v>128</v>
      </c>
      <c r="D20" s="51" t="s">
        <v>129</v>
      </c>
      <c r="E20" s="50" t="str">
        <f t="shared" si="5"/>
        <v>Rutherford B. Hayes</v>
      </c>
      <c r="F20" s="11">
        <v>1822</v>
      </c>
      <c r="G20" s="11">
        <v>10</v>
      </c>
      <c r="H20" s="11">
        <v>4</v>
      </c>
      <c r="I20" s="11" t="s">
        <v>458</v>
      </c>
      <c r="J20" s="11">
        <v>54</v>
      </c>
      <c r="K20" s="11">
        <v>1893</v>
      </c>
      <c r="L20" s="11">
        <v>1</v>
      </c>
      <c r="M20" s="11">
        <v>17</v>
      </c>
      <c r="N20" s="47">
        <v>25673</v>
      </c>
      <c r="O20" s="41">
        <v>0.47899999999999998</v>
      </c>
      <c r="P20" s="18">
        <v>1877</v>
      </c>
      <c r="Q20" s="18">
        <v>3</v>
      </c>
      <c r="R20" s="18">
        <v>4</v>
      </c>
      <c r="S20" s="18">
        <v>1881</v>
      </c>
      <c r="T20" s="18">
        <v>3</v>
      </c>
      <c r="U20" s="18">
        <v>4</v>
      </c>
      <c r="V20" s="18">
        <v>4337</v>
      </c>
      <c r="W20" s="11" t="s">
        <v>10</v>
      </c>
      <c r="X20" s="51" t="s">
        <v>48</v>
      </c>
      <c r="Y20" s="25" t="s">
        <v>49</v>
      </c>
      <c r="Z20" s="16" t="s">
        <v>178</v>
      </c>
      <c r="AA20" s="12" t="s">
        <v>202</v>
      </c>
      <c r="AB20" s="12" t="s">
        <v>188</v>
      </c>
      <c r="AC20" s="12" t="s">
        <v>202</v>
      </c>
      <c r="AD20" s="12" t="s">
        <v>200</v>
      </c>
      <c r="AE20" s="12" t="s">
        <v>195</v>
      </c>
      <c r="AF20" s="14" t="s">
        <v>209</v>
      </c>
      <c r="AG20" s="23">
        <v>3</v>
      </c>
      <c r="AH20" s="12">
        <v>8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3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3">
        <f t="shared" si="0"/>
        <v>11</v>
      </c>
      <c r="BU20" s="14" t="s">
        <v>310</v>
      </c>
      <c r="BV20" s="14" t="s">
        <v>310</v>
      </c>
      <c r="BW20" s="14" t="s">
        <v>310</v>
      </c>
      <c r="BX20" s="14" t="s">
        <v>307</v>
      </c>
      <c r="BY20" s="14" t="s">
        <v>310</v>
      </c>
      <c r="BZ20" s="14" t="s">
        <v>310</v>
      </c>
      <c r="CA20" s="14" t="s">
        <v>310</v>
      </c>
      <c r="CB20" s="14" t="s">
        <v>307</v>
      </c>
      <c r="CC20" s="14" t="s">
        <v>310</v>
      </c>
      <c r="CD20" s="14" t="s">
        <v>310</v>
      </c>
      <c r="CE20" s="15">
        <f>(COUNTIF(BU20:CD20, "Conversational")*VLOOKUP("Conversational", langscore[], 2, 0)) + (COUNTIF(BU20:CD20, "Proficient")*VLOOKUP("Proficient", langscore[], 2, 0)) + (COUNTIF(BU20:CD20, "Native")*VLOOKUP("Native", langscore[], 2, 0))</f>
        <v>4</v>
      </c>
      <c r="CF20" s="21" t="s">
        <v>314</v>
      </c>
      <c r="CG20" s="16">
        <v>174</v>
      </c>
      <c r="CH20" s="59">
        <f t="shared" si="1"/>
        <v>68.503937007874015</v>
      </c>
      <c r="CI20" s="16">
        <v>170</v>
      </c>
      <c r="CJ20" s="10">
        <f t="shared" si="2"/>
        <v>25.466729951116402</v>
      </c>
      <c r="CK20" s="16">
        <v>26</v>
      </c>
      <c r="CL20" s="28">
        <v>7</v>
      </c>
      <c r="CM20" s="28">
        <v>1</v>
      </c>
      <c r="CN20" s="45" t="s">
        <v>379</v>
      </c>
      <c r="CO20" s="28">
        <v>1</v>
      </c>
      <c r="CP20" s="28">
        <v>2</v>
      </c>
      <c r="CQ20" s="43" t="s">
        <v>380</v>
      </c>
      <c r="CR20" s="55" t="s">
        <v>378</v>
      </c>
      <c r="CS20" s="67" t="s">
        <v>556</v>
      </c>
      <c r="CT20" s="67" t="s">
        <v>553</v>
      </c>
      <c r="CU20" s="67" t="s">
        <v>595</v>
      </c>
      <c r="CV20" s="67" t="s">
        <v>180</v>
      </c>
      <c r="CW20" s="67" t="s">
        <v>630</v>
      </c>
      <c r="CX20" s="67" t="s">
        <v>675</v>
      </c>
      <c r="CY20" s="67"/>
      <c r="CZ20" s="67" t="s">
        <v>729</v>
      </c>
      <c r="DA20" s="67" t="s">
        <v>730</v>
      </c>
      <c r="DB20" s="57"/>
      <c r="DC20" s="64" t="s">
        <v>471</v>
      </c>
      <c r="DD20" s="61" t="str">
        <f>VLOOKUP(J20, age[], 2, 1)</f>
        <v>50s</v>
      </c>
      <c r="DE20" s="61" t="str">
        <f>VLOOKUP(AG20, money[], 2, 1)</f>
        <v>A Few</v>
      </c>
      <c r="DF20" s="61" t="str">
        <f>VLOOKUP(CE20, languagegroups[], 2, 1)</f>
        <v>Respectable</v>
      </c>
      <c r="DG20" s="61" t="str">
        <f>VLOOKUP(BT20, animals[], 2, 1)</f>
        <v>Zookeeper</v>
      </c>
      <c r="DH20" s="61" t="str">
        <f t="shared" si="3"/>
        <v>Right</v>
      </c>
      <c r="DI20" s="61" t="str">
        <f>IFERROR(VLOOKUP(CJ20, weightclass[], 2, 1), "Average")</f>
        <v>Overweight</v>
      </c>
      <c r="DJ20" s="61" t="str">
        <f>VLOOKUP(CH20, heightclass[], 2, 1)</f>
        <v>Average</v>
      </c>
      <c r="DK20" s="61" t="str">
        <f t="shared" si="4"/>
        <v>Law</v>
      </c>
      <c r="DL20" s="60" t="str">
        <f>VLOOKUP(CF20, faith[], 3, 0)</f>
        <v>Unspecified</v>
      </c>
    </row>
    <row r="21" spans="1:116" ht="38.25" x14ac:dyDescent="0.25">
      <c r="A21" s="25">
        <v>20</v>
      </c>
      <c r="B21" s="51" t="s">
        <v>100</v>
      </c>
      <c r="C21" s="51" t="s">
        <v>130</v>
      </c>
      <c r="D21" s="51" t="s">
        <v>131</v>
      </c>
      <c r="E21" s="50" t="str">
        <f t="shared" si="5"/>
        <v>James A. Garfield</v>
      </c>
      <c r="F21" s="11">
        <v>1831</v>
      </c>
      <c r="G21" s="11">
        <v>11</v>
      </c>
      <c r="H21" s="11">
        <v>19</v>
      </c>
      <c r="I21" s="11" t="s">
        <v>451</v>
      </c>
      <c r="J21" s="11">
        <v>49</v>
      </c>
      <c r="K21" s="11">
        <v>1881</v>
      </c>
      <c r="L21" s="11">
        <v>9</v>
      </c>
      <c r="M21" s="11">
        <v>19</v>
      </c>
      <c r="N21" s="47">
        <v>18202</v>
      </c>
      <c r="O21" s="41">
        <v>0.48299999999999998</v>
      </c>
      <c r="P21" s="18">
        <v>1881</v>
      </c>
      <c r="Q21" s="18">
        <v>3</v>
      </c>
      <c r="R21" s="18">
        <v>4</v>
      </c>
      <c r="S21" s="18">
        <v>1881</v>
      </c>
      <c r="T21" s="18">
        <v>9</v>
      </c>
      <c r="U21" s="18">
        <v>19</v>
      </c>
      <c r="V21" s="18">
        <v>0</v>
      </c>
      <c r="W21" s="11" t="s">
        <v>10</v>
      </c>
      <c r="X21" s="51" t="s">
        <v>50</v>
      </c>
      <c r="Y21" s="25" t="s">
        <v>51</v>
      </c>
      <c r="Z21" s="16" t="s">
        <v>179</v>
      </c>
      <c r="AA21" s="12" t="s">
        <v>200</v>
      </c>
      <c r="AB21" s="12" t="s">
        <v>204</v>
      </c>
      <c r="AC21" s="12" t="s">
        <v>193</v>
      </c>
      <c r="AD21" s="12" t="s">
        <v>205</v>
      </c>
      <c r="AE21" s="12" t="s">
        <v>195</v>
      </c>
      <c r="AF21" s="14" t="s">
        <v>209</v>
      </c>
      <c r="AG21" s="23">
        <v>0</v>
      </c>
      <c r="AH21" s="12">
        <v>1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3">
        <f t="shared" si="0"/>
        <v>2</v>
      </c>
      <c r="BU21" s="14" t="s">
        <v>310</v>
      </c>
      <c r="BV21" s="14" t="s">
        <v>310</v>
      </c>
      <c r="BW21" s="14" t="s">
        <v>310</v>
      </c>
      <c r="BX21" s="14" t="s">
        <v>307</v>
      </c>
      <c r="BY21" s="14" t="s">
        <v>310</v>
      </c>
      <c r="BZ21" s="14" t="s">
        <v>310</v>
      </c>
      <c r="CA21" s="14" t="s">
        <v>310</v>
      </c>
      <c r="CB21" s="14" t="s">
        <v>307</v>
      </c>
      <c r="CC21" s="14" t="s">
        <v>310</v>
      </c>
      <c r="CD21" s="14" t="s">
        <v>310</v>
      </c>
      <c r="CE21" s="15">
        <f>(COUNTIF(BU21:CD21, "Conversational")*VLOOKUP("Conversational", langscore[], 2, 0)) + (COUNTIF(BU21:CD21, "Proficient")*VLOOKUP("Proficient", langscore[], 2, 0)) + (COUNTIF(BU21:CD21, "Native")*VLOOKUP("Native", langscore[], 2, 0))</f>
        <v>4</v>
      </c>
      <c r="CF21" s="21" t="s">
        <v>323</v>
      </c>
      <c r="CG21" s="16">
        <v>183</v>
      </c>
      <c r="CH21" s="59">
        <f t="shared" si="1"/>
        <v>72.047244094488192</v>
      </c>
      <c r="CI21" s="16">
        <v>184</v>
      </c>
      <c r="CJ21" s="10">
        <f t="shared" si="2"/>
        <v>24.919447078145058</v>
      </c>
      <c r="CK21" s="16">
        <v>24.9</v>
      </c>
      <c r="CL21" s="28">
        <v>5</v>
      </c>
      <c r="CM21" s="28">
        <v>2</v>
      </c>
      <c r="CN21" s="45" t="s">
        <v>382</v>
      </c>
      <c r="CO21" s="28">
        <v>2</v>
      </c>
      <c r="CP21" s="28">
        <v>2</v>
      </c>
      <c r="CQ21" s="43" t="s">
        <v>372</v>
      </c>
      <c r="CR21" s="55" t="s">
        <v>381</v>
      </c>
      <c r="CS21" s="67" t="s">
        <v>505</v>
      </c>
      <c r="CT21" s="67" t="s">
        <v>256</v>
      </c>
      <c r="CU21" s="66" t="s">
        <v>597</v>
      </c>
      <c r="CV21" s="67"/>
      <c r="CW21" s="67" t="s">
        <v>630</v>
      </c>
      <c r="CX21" s="67" t="s">
        <v>678</v>
      </c>
      <c r="CY21" s="67" t="s">
        <v>705</v>
      </c>
      <c r="CZ21" s="67" t="s">
        <v>731</v>
      </c>
      <c r="DA21" s="67"/>
      <c r="DB21" s="57"/>
      <c r="DC21" s="64" t="s">
        <v>471</v>
      </c>
      <c r="DD21" s="61" t="str">
        <f>VLOOKUP(J21, age[], 2, 1)</f>
        <v>40s</v>
      </c>
      <c r="DE21" s="61" t="str">
        <f>VLOOKUP(AG21, money[], 2, 1)</f>
        <v>Zero</v>
      </c>
      <c r="DF21" s="61" t="str">
        <f>VLOOKUP(CE21, languagegroups[], 2, 1)</f>
        <v>Respectable</v>
      </c>
      <c r="DG21" s="61" t="str">
        <f>VLOOKUP(BT21, animals[], 2, 1)</f>
        <v>Passive</v>
      </c>
      <c r="DH21" s="61" t="str">
        <f t="shared" si="3"/>
        <v>Both</v>
      </c>
      <c r="DI21" s="61" t="str">
        <f>IFERROR(VLOOKUP(CJ21, weightclass[], 2, 1), "Average")</f>
        <v>Average</v>
      </c>
      <c r="DJ21" s="61" t="str">
        <f>VLOOKUP(CH21, heightclass[], 2, 1)</f>
        <v>Tall</v>
      </c>
      <c r="DK21" s="61" t="str">
        <f t="shared" si="4"/>
        <v>Law</v>
      </c>
      <c r="DL21" s="60" t="str">
        <f>VLOOKUP(CF21, faith[], 3, 0)</f>
        <v>Protestant</v>
      </c>
    </row>
    <row r="22" spans="1:116" ht="30" customHeight="1" x14ac:dyDescent="0.25">
      <c r="A22" s="25">
        <v>21</v>
      </c>
      <c r="B22" s="51" t="s">
        <v>132</v>
      </c>
      <c r="C22" s="51" t="s">
        <v>130</v>
      </c>
      <c r="D22" s="51" t="s">
        <v>133</v>
      </c>
      <c r="E22" s="50" t="str">
        <f t="shared" si="5"/>
        <v>Chester A. Arthur</v>
      </c>
      <c r="F22" s="11">
        <v>1829</v>
      </c>
      <c r="G22" s="11">
        <v>10</v>
      </c>
      <c r="H22" s="11">
        <v>5</v>
      </c>
      <c r="I22" s="11" t="s">
        <v>458</v>
      </c>
      <c r="J22" s="11">
        <v>51</v>
      </c>
      <c r="K22" s="11">
        <v>1886</v>
      </c>
      <c r="L22" s="11">
        <v>11</v>
      </c>
      <c r="M22" s="11">
        <v>18</v>
      </c>
      <c r="N22" s="47">
        <v>20863</v>
      </c>
      <c r="O22" s="41" t="s">
        <v>429</v>
      </c>
      <c r="P22" s="18">
        <v>1881</v>
      </c>
      <c r="Q22" s="18">
        <v>9</v>
      </c>
      <c r="R22" s="18">
        <v>19</v>
      </c>
      <c r="S22" s="18">
        <v>1885</v>
      </c>
      <c r="T22" s="18">
        <v>3</v>
      </c>
      <c r="U22" s="18">
        <v>4</v>
      </c>
      <c r="V22" s="18">
        <v>624</v>
      </c>
      <c r="W22" s="11" t="s">
        <v>10</v>
      </c>
      <c r="X22" s="51" t="s">
        <v>429</v>
      </c>
      <c r="Y22" s="25" t="s">
        <v>488</v>
      </c>
      <c r="Z22" s="16" t="s">
        <v>178</v>
      </c>
      <c r="AA22" s="12" t="s">
        <v>191</v>
      </c>
      <c r="AB22" s="12" t="s">
        <v>188</v>
      </c>
      <c r="AC22" s="12" t="s">
        <v>238</v>
      </c>
      <c r="AD22" s="12" t="s">
        <v>188</v>
      </c>
      <c r="AE22" s="12" t="s">
        <v>195</v>
      </c>
      <c r="AF22" s="14" t="s">
        <v>206</v>
      </c>
      <c r="AG22" s="23">
        <v>0</v>
      </c>
      <c r="AH22" s="12">
        <v>0</v>
      </c>
      <c r="AI22" s="12">
        <v>0</v>
      </c>
      <c r="AJ22" s="12">
        <v>3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3">
        <f t="shared" si="0"/>
        <v>3</v>
      </c>
      <c r="BU22" s="14" t="s">
        <v>310</v>
      </c>
      <c r="BV22" s="14" t="s">
        <v>310</v>
      </c>
      <c r="BW22" s="14" t="s">
        <v>310</v>
      </c>
      <c r="BX22" s="14" t="s">
        <v>307</v>
      </c>
      <c r="BY22" s="14" t="s">
        <v>310</v>
      </c>
      <c r="BZ22" s="14" t="s">
        <v>310</v>
      </c>
      <c r="CA22" s="14" t="s">
        <v>310</v>
      </c>
      <c r="CB22" s="14" t="s">
        <v>307</v>
      </c>
      <c r="CC22" s="14" t="s">
        <v>310</v>
      </c>
      <c r="CD22" s="14" t="s">
        <v>310</v>
      </c>
      <c r="CE22" s="15">
        <f>(COUNTIF(BU22:CD22, "Conversational")*VLOOKUP("Conversational", langscore[], 2, 0)) + (COUNTIF(BU22:CD22, "Proficient")*VLOOKUP("Proficient", langscore[], 2, 0)) + (COUNTIF(BU22:CD22, "Native")*VLOOKUP("Native", langscore[], 2, 0))</f>
        <v>4</v>
      </c>
      <c r="CF22" s="21" t="s">
        <v>315</v>
      </c>
      <c r="CG22" s="16">
        <v>183</v>
      </c>
      <c r="CH22" s="59">
        <f t="shared" si="1"/>
        <v>72.047244094488192</v>
      </c>
      <c r="CI22" s="16">
        <v>224</v>
      </c>
      <c r="CJ22" s="10">
        <f t="shared" si="2"/>
        <v>30.336718182089633</v>
      </c>
      <c r="CK22" s="16">
        <v>28.7</v>
      </c>
      <c r="CL22" s="28">
        <v>2</v>
      </c>
      <c r="CM22" s="28">
        <v>1</v>
      </c>
      <c r="CN22" s="45" t="s">
        <v>384</v>
      </c>
      <c r="CO22" s="28">
        <v>2</v>
      </c>
      <c r="CP22" s="28">
        <v>6</v>
      </c>
      <c r="CQ22" s="43" t="s">
        <v>353</v>
      </c>
      <c r="CR22" s="55" t="s">
        <v>383</v>
      </c>
      <c r="CS22" s="67" t="s">
        <v>516</v>
      </c>
      <c r="CT22" s="67" t="s">
        <v>256</v>
      </c>
      <c r="CU22" s="67" t="s">
        <v>595</v>
      </c>
      <c r="CV22" s="67" t="s">
        <v>180</v>
      </c>
      <c r="CW22" s="67" t="s">
        <v>631</v>
      </c>
      <c r="CX22" s="67" t="s">
        <v>676</v>
      </c>
      <c r="CY22" s="67" t="s">
        <v>683</v>
      </c>
      <c r="CZ22" s="67" t="s">
        <v>710</v>
      </c>
      <c r="DA22" s="67"/>
      <c r="DB22" s="57"/>
      <c r="DC22" s="64" t="s">
        <v>471</v>
      </c>
      <c r="DD22" s="61" t="str">
        <f>VLOOKUP(J22, age[], 2, 1)</f>
        <v>50s</v>
      </c>
      <c r="DE22" s="61" t="str">
        <f>VLOOKUP(AG22, money[], 2, 1)</f>
        <v>Zero</v>
      </c>
      <c r="DF22" s="61" t="str">
        <f>VLOOKUP(CE22, languagegroups[], 2, 1)</f>
        <v>Respectable</v>
      </c>
      <c r="DG22" s="61" t="str">
        <f>VLOOKUP(BT22, animals[], 2, 1)</f>
        <v>Passive</v>
      </c>
      <c r="DH22" s="61" t="str">
        <f t="shared" si="3"/>
        <v>Right</v>
      </c>
      <c r="DI22" s="61" t="str">
        <f>IFERROR(VLOOKUP(CJ22, weightclass[], 2, 1), "Average")</f>
        <v>Obese</v>
      </c>
      <c r="DJ22" s="61" t="str">
        <f>VLOOKUP(CH22, heightclass[], 2, 1)</f>
        <v>Tall</v>
      </c>
      <c r="DK22" s="61" t="str">
        <f t="shared" si="4"/>
        <v>Law</v>
      </c>
      <c r="DL22" s="60" t="str">
        <f>VLOOKUP(CF22, faith[], 3, 0)</f>
        <v>Protestant</v>
      </c>
    </row>
    <row r="23" spans="1:116" ht="51" x14ac:dyDescent="0.25">
      <c r="A23" s="25">
        <v>22</v>
      </c>
      <c r="B23" s="51" t="s">
        <v>134</v>
      </c>
      <c r="C23" s="51"/>
      <c r="D23" s="51" t="s">
        <v>135</v>
      </c>
      <c r="E23" s="50" t="str">
        <f t="shared" si="5"/>
        <v>Grover  Cleveland</v>
      </c>
      <c r="F23" s="11">
        <v>1837</v>
      </c>
      <c r="G23" s="11">
        <v>3</v>
      </c>
      <c r="H23" s="11">
        <v>18</v>
      </c>
      <c r="I23" s="11" t="s">
        <v>450</v>
      </c>
      <c r="J23" s="11">
        <v>47</v>
      </c>
      <c r="K23" s="11">
        <v>1908</v>
      </c>
      <c r="L23" s="11">
        <v>6</v>
      </c>
      <c r="M23" s="11">
        <v>24</v>
      </c>
      <c r="N23" s="47">
        <v>26030</v>
      </c>
      <c r="O23" s="41">
        <v>0.48499999999999999</v>
      </c>
      <c r="P23" s="18">
        <v>1885</v>
      </c>
      <c r="Q23" s="18">
        <v>3</v>
      </c>
      <c r="R23" s="18">
        <v>4</v>
      </c>
      <c r="S23" s="18">
        <v>1889</v>
      </c>
      <c r="T23" s="18">
        <v>3</v>
      </c>
      <c r="U23" s="18">
        <v>4</v>
      </c>
      <c r="V23" s="18">
        <v>5590</v>
      </c>
      <c r="W23" s="11" t="s">
        <v>23</v>
      </c>
      <c r="X23" s="51" t="s">
        <v>53</v>
      </c>
      <c r="Y23" s="25" t="s">
        <v>245</v>
      </c>
      <c r="Z23" s="16" t="s">
        <v>178</v>
      </c>
      <c r="AA23" s="12" t="s">
        <v>202</v>
      </c>
      <c r="AB23" s="12" t="s">
        <v>217</v>
      </c>
      <c r="AC23" s="12" t="s">
        <v>200</v>
      </c>
      <c r="AD23" s="12" t="s">
        <v>217</v>
      </c>
      <c r="AE23" s="12" t="s">
        <v>195</v>
      </c>
      <c r="AF23" s="14" t="s">
        <v>206</v>
      </c>
      <c r="AG23" s="23">
        <v>25</v>
      </c>
      <c r="AH23" s="12">
        <v>1</v>
      </c>
      <c r="AI23" s="12">
        <v>0</v>
      </c>
      <c r="AJ23" s="12">
        <v>0</v>
      </c>
      <c r="AK23" s="12">
        <v>0</v>
      </c>
      <c r="AL23" s="12">
        <v>3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3">
        <f t="shared" si="0"/>
        <v>4</v>
      </c>
      <c r="BU23" s="14" t="s">
        <v>310</v>
      </c>
      <c r="BV23" s="14" t="s">
        <v>310</v>
      </c>
      <c r="BW23" s="14" t="s">
        <v>310</v>
      </c>
      <c r="BX23" s="14" t="s">
        <v>310</v>
      </c>
      <c r="BY23" s="14" t="s">
        <v>310</v>
      </c>
      <c r="BZ23" s="14" t="s">
        <v>310</v>
      </c>
      <c r="CA23" s="14" t="s">
        <v>310</v>
      </c>
      <c r="CB23" s="14" t="s">
        <v>310</v>
      </c>
      <c r="CC23" s="14" t="s">
        <v>310</v>
      </c>
      <c r="CD23" s="14" t="s">
        <v>310</v>
      </c>
      <c r="CE23" s="15">
        <f>(COUNTIF(BU23:CD23, "Conversational")*VLOOKUP("Conversational", langscore[], 2, 0)) + (COUNTIF(BU23:CD23, "Proficient")*VLOOKUP("Proficient", langscore[], 2, 0)) + (COUNTIF(BU23:CD23, "Native")*VLOOKUP("Native", langscore[], 2, 0))</f>
        <v>0</v>
      </c>
      <c r="CF23" s="21" t="s">
        <v>312</v>
      </c>
      <c r="CG23" s="16">
        <v>180</v>
      </c>
      <c r="CH23" s="59">
        <f t="shared" si="1"/>
        <v>70.866141732283467</v>
      </c>
      <c r="CI23" s="16">
        <v>260</v>
      </c>
      <c r="CJ23" s="10">
        <f t="shared" si="2"/>
        <v>36.395785432098762</v>
      </c>
      <c r="CK23" s="16">
        <v>34.6</v>
      </c>
      <c r="CL23" s="28">
        <v>2</v>
      </c>
      <c r="CM23" s="28">
        <v>3</v>
      </c>
      <c r="CN23" s="45" t="s">
        <v>385</v>
      </c>
      <c r="CO23" s="28">
        <v>3</v>
      </c>
      <c r="CP23" s="28">
        <v>5</v>
      </c>
      <c r="CQ23" s="43" t="s">
        <v>353</v>
      </c>
      <c r="CR23" s="55" t="s">
        <v>354</v>
      </c>
      <c r="CS23" s="67" t="s">
        <v>516</v>
      </c>
      <c r="CT23" s="67" t="s">
        <v>561</v>
      </c>
      <c r="CU23" s="67" t="s">
        <v>598</v>
      </c>
      <c r="CV23" s="67" t="s">
        <v>599</v>
      </c>
      <c r="CW23" s="67" t="s">
        <v>631</v>
      </c>
      <c r="CX23" s="67" t="s">
        <v>678</v>
      </c>
      <c r="CY23" s="67" t="s">
        <v>705</v>
      </c>
      <c r="CZ23" s="67" t="s">
        <v>710</v>
      </c>
      <c r="DA23" s="67"/>
      <c r="DB23" s="57"/>
      <c r="DC23" s="64" t="s">
        <v>471</v>
      </c>
      <c r="DD23" s="61" t="str">
        <f>VLOOKUP(J23, age[], 2, 1)</f>
        <v>40s</v>
      </c>
      <c r="DE23" s="61" t="str">
        <f>VLOOKUP(AG23, money[], 2, 1)</f>
        <v>Many</v>
      </c>
      <c r="DF23" s="61" t="str">
        <f>VLOOKUP(CE23, languagegroups[], 2, 1)</f>
        <v>Nonexistent</v>
      </c>
      <c r="DG23" s="61" t="str">
        <f>VLOOKUP(BT23, animals[], 2, 1)</f>
        <v>Passive</v>
      </c>
      <c r="DH23" s="61" t="str">
        <f t="shared" si="3"/>
        <v>Right</v>
      </c>
      <c r="DI23" s="61" t="str">
        <f>IFERROR(VLOOKUP(CJ23, weightclass[], 2, 1), "Average")</f>
        <v>Obese</v>
      </c>
      <c r="DJ23" s="61" t="str">
        <f>VLOOKUP(CH23, heightclass[], 2, 1)</f>
        <v>Average</v>
      </c>
      <c r="DK23" s="61" t="str">
        <f t="shared" si="4"/>
        <v>Law</v>
      </c>
      <c r="DL23" s="60" t="str">
        <f>VLOOKUP(CF23, faith[], 3, 0)</f>
        <v>Protestant</v>
      </c>
    </row>
    <row r="24" spans="1:116" ht="38.25" x14ac:dyDescent="0.25">
      <c r="A24" s="25">
        <v>23</v>
      </c>
      <c r="B24" s="51" t="s">
        <v>136</v>
      </c>
      <c r="C24" s="51"/>
      <c r="D24" s="51" t="s">
        <v>110</v>
      </c>
      <c r="E24" s="50" t="str">
        <f t="shared" si="5"/>
        <v>Benjamin  Harrison</v>
      </c>
      <c r="F24" s="11">
        <v>1833</v>
      </c>
      <c r="G24" s="11">
        <v>8</v>
      </c>
      <c r="H24" s="11">
        <v>20</v>
      </c>
      <c r="I24" s="11" t="s">
        <v>459</v>
      </c>
      <c r="J24" s="11">
        <v>55</v>
      </c>
      <c r="K24" s="11">
        <v>1901</v>
      </c>
      <c r="L24" s="11">
        <v>3</v>
      </c>
      <c r="M24" s="11">
        <v>13</v>
      </c>
      <c r="N24" s="47">
        <v>24676</v>
      </c>
      <c r="O24" s="41">
        <v>0.47799999999999998</v>
      </c>
      <c r="P24" s="18">
        <v>1889</v>
      </c>
      <c r="Q24" s="18">
        <v>3</v>
      </c>
      <c r="R24" s="18">
        <v>4</v>
      </c>
      <c r="S24" s="18">
        <v>1893</v>
      </c>
      <c r="T24" s="18">
        <v>3</v>
      </c>
      <c r="U24" s="18">
        <v>4</v>
      </c>
      <c r="V24" s="18">
        <v>2930</v>
      </c>
      <c r="W24" s="11" t="s">
        <v>10</v>
      </c>
      <c r="X24" s="51" t="s">
        <v>55</v>
      </c>
      <c r="Y24" s="25" t="s">
        <v>56</v>
      </c>
      <c r="Z24" s="16" t="s">
        <v>178</v>
      </c>
      <c r="AA24" s="12" t="s">
        <v>188</v>
      </c>
      <c r="AB24" s="12" t="s">
        <v>203</v>
      </c>
      <c r="AC24" s="12" t="s">
        <v>188</v>
      </c>
      <c r="AD24" s="12" t="s">
        <v>204</v>
      </c>
      <c r="AE24" s="12" t="s">
        <v>195</v>
      </c>
      <c r="AF24" s="14" t="s">
        <v>218</v>
      </c>
      <c r="AG24" s="23">
        <v>5</v>
      </c>
      <c r="AH24" s="12">
        <v>1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1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2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3">
        <f t="shared" si="0"/>
        <v>4</v>
      </c>
      <c r="BU24" s="14" t="s">
        <v>310</v>
      </c>
      <c r="BV24" s="14" t="s">
        <v>310</v>
      </c>
      <c r="BW24" s="14" t="s">
        <v>310</v>
      </c>
      <c r="BX24" s="14" t="s">
        <v>310</v>
      </c>
      <c r="BY24" s="14" t="s">
        <v>310</v>
      </c>
      <c r="BZ24" s="14" t="s">
        <v>310</v>
      </c>
      <c r="CA24" s="14" t="s">
        <v>310</v>
      </c>
      <c r="CB24" s="14" t="s">
        <v>310</v>
      </c>
      <c r="CC24" s="14" t="s">
        <v>310</v>
      </c>
      <c r="CD24" s="14" t="s">
        <v>310</v>
      </c>
      <c r="CE24" s="15">
        <f>(COUNTIF(BU24:CD24, "Conversational")*VLOOKUP("Conversational", langscore[], 2, 0)) + (COUNTIF(BU24:CD24, "Proficient")*VLOOKUP("Proficient", langscore[], 2, 0)) + (COUNTIF(BU24:CD24, "Native")*VLOOKUP("Native", langscore[], 2, 0))</f>
        <v>0</v>
      </c>
      <c r="CF24" s="21" t="s">
        <v>312</v>
      </c>
      <c r="CG24" s="16">
        <v>168</v>
      </c>
      <c r="CH24" s="59">
        <f t="shared" si="1"/>
        <v>66.141732283464563</v>
      </c>
      <c r="CI24" s="16" t="s">
        <v>180</v>
      </c>
      <c r="CJ24" s="10" t="str">
        <f t="shared" si="2"/>
        <v>Unknown</v>
      </c>
      <c r="CK24" s="16" t="s">
        <v>180</v>
      </c>
      <c r="CL24" s="28">
        <v>0</v>
      </c>
      <c r="CM24" s="28">
        <v>0</v>
      </c>
      <c r="CN24" s="45" t="s">
        <v>387</v>
      </c>
      <c r="CO24" s="28">
        <v>6</v>
      </c>
      <c r="CP24" s="28">
        <v>3</v>
      </c>
      <c r="CQ24" s="43" t="s">
        <v>342</v>
      </c>
      <c r="CR24" s="55" t="s">
        <v>386</v>
      </c>
      <c r="CS24" s="67" t="s">
        <v>505</v>
      </c>
      <c r="CT24" s="67" t="s">
        <v>564</v>
      </c>
      <c r="CU24" s="67" t="s">
        <v>595</v>
      </c>
      <c r="CV24" s="67" t="s">
        <v>180</v>
      </c>
      <c r="CW24" s="67" t="s">
        <v>630</v>
      </c>
      <c r="CX24" s="67" t="s">
        <v>675</v>
      </c>
      <c r="CY24" s="67"/>
      <c r="CZ24" s="67" t="s">
        <v>716</v>
      </c>
      <c r="DA24" s="67"/>
      <c r="DB24" s="57"/>
      <c r="DC24" s="64" t="s">
        <v>471</v>
      </c>
      <c r="DD24" s="61" t="str">
        <f>VLOOKUP(J24, age[], 2, 1)</f>
        <v>50s</v>
      </c>
      <c r="DE24" s="61" t="str">
        <f>VLOOKUP(AG24, money[], 2, 1)</f>
        <v>A Few</v>
      </c>
      <c r="DF24" s="61" t="str">
        <f>VLOOKUP(CE24, languagegroups[], 2, 1)</f>
        <v>Nonexistent</v>
      </c>
      <c r="DG24" s="61" t="str">
        <f>VLOOKUP(BT24, animals[], 2, 1)</f>
        <v>Passive</v>
      </c>
      <c r="DH24" s="61" t="str">
        <f t="shared" si="3"/>
        <v>Right</v>
      </c>
      <c r="DI24" s="61" t="str">
        <f>IFERROR(VLOOKUP(CJ24, weightclass[], 2, 1), "Average")</f>
        <v>Average</v>
      </c>
      <c r="DJ24" s="61" t="str">
        <f>VLOOKUP(CH24, heightclass[], 2, 1)</f>
        <v>Short</v>
      </c>
      <c r="DK24" s="61" t="str">
        <f t="shared" si="4"/>
        <v>Law</v>
      </c>
      <c r="DL24" s="60" t="str">
        <f>VLOOKUP(CF24, faith[], 3, 0)</f>
        <v>Protestant</v>
      </c>
    </row>
    <row r="25" spans="1:116" ht="38.25" x14ac:dyDescent="0.25">
      <c r="A25" s="25">
        <v>25</v>
      </c>
      <c r="B25" s="51" t="s">
        <v>108</v>
      </c>
      <c r="C25" s="51"/>
      <c r="D25" s="51" t="s">
        <v>137</v>
      </c>
      <c r="E25" s="50" t="str">
        <f t="shared" si="5"/>
        <v>William  McKinley</v>
      </c>
      <c r="F25" s="11">
        <v>1843</v>
      </c>
      <c r="G25" s="11">
        <v>1</v>
      </c>
      <c r="H25" s="11">
        <v>29</v>
      </c>
      <c r="I25" s="11" t="s">
        <v>456</v>
      </c>
      <c r="J25" s="11">
        <v>54</v>
      </c>
      <c r="K25" s="11">
        <v>1901</v>
      </c>
      <c r="L25" s="11">
        <v>9</v>
      </c>
      <c r="M25" s="11">
        <v>14</v>
      </c>
      <c r="N25" s="47">
        <v>21412</v>
      </c>
      <c r="O25" s="41">
        <v>0.51100000000000001</v>
      </c>
      <c r="P25" s="18">
        <v>1897</v>
      </c>
      <c r="Q25" s="18">
        <v>3</v>
      </c>
      <c r="R25" s="18">
        <v>4</v>
      </c>
      <c r="S25" s="18">
        <f>YEAR(R25)</f>
        <v>1900</v>
      </c>
      <c r="T25" s="18">
        <f>MONTH(R25)</f>
        <v>1</v>
      </c>
      <c r="U25" s="18">
        <f>DAY(R25)</f>
        <v>4</v>
      </c>
      <c r="V25" s="18">
        <v>0</v>
      </c>
      <c r="W25" s="11" t="s">
        <v>10</v>
      </c>
      <c r="X25" s="51" t="s">
        <v>58</v>
      </c>
      <c r="Y25" s="25" t="s">
        <v>246</v>
      </c>
      <c r="Z25" s="16" t="s">
        <v>178</v>
      </c>
      <c r="AA25" s="12" t="s">
        <v>202</v>
      </c>
      <c r="AB25" s="12" t="s">
        <v>200</v>
      </c>
      <c r="AC25" s="12" t="s">
        <v>205</v>
      </c>
      <c r="AD25" s="12" t="s">
        <v>205</v>
      </c>
      <c r="AE25" s="12" t="s">
        <v>195</v>
      </c>
      <c r="AF25" s="14" t="s">
        <v>209</v>
      </c>
      <c r="AG25" s="23">
        <v>1</v>
      </c>
      <c r="AH25" s="12">
        <v>0</v>
      </c>
      <c r="AI25" s="12">
        <v>0</v>
      </c>
      <c r="AJ25" s="12">
        <v>0</v>
      </c>
      <c r="AK25" s="12">
        <v>2</v>
      </c>
      <c r="AL25" s="12">
        <v>0</v>
      </c>
      <c r="AM25" s="12">
        <v>0</v>
      </c>
      <c r="AN25" s="12">
        <v>0</v>
      </c>
      <c r="AO25" s="12">
        <v>0</v>
      </c>
      <c r="AP25" s="12" t="s">
        <v>332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2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3">
        <f t="shared" si="0"/>
        <v>4</v>
      </c>
      <c r="BU25" s="14" t="s">
        <v>310</v>
      </c>
      <c r="BV25" s="14" t="s">
        <v>310</v>
      </c>
      <c r="BW25" s="14" t="s">
        <v>310</v>
      </c>
      <c r="BX25" s="14" t="s">
        <v>310</v>
      </c>
      <c r="BY25" s="14" t="s">
        <v>310</v>
      </c>
      <c r="BZ25" s="14" t="s">
        <v>310</v>
      </c>
      <c r="CA25" s="14" t="s">
        <v>310</v>
      </c>
      <c r="CB25" s="14" t="s">
        <v>310</v>
      </c>
      <c r="CC25" s="14" t="s">
        <v>310</v>
      </c>
      <c r="CD25" s="14" t="s">
        <v>310</v>
      </c>
      <c r="CE25" s="15">
        <f>(COUNTIF(BU25:CD25, "Conversational")*VLOOKUP("Conversational", langscore[], 2, 0)) + (COUNTIF(BU25:CD25, "Proficient")*VLOOKUP("Proficient", langscore[], 2, 0)) + (COUNTIF(BU25:CD25, "Native")*VLOOKUP("Native", langscore[], 2, 0))</f>
        <v>0</v>
      </c>
      <c r="CF25" s="21" t="s">
        <v>320</v>
      </c>
      <c r="CG25" s="16">
        <v>170</v>
      </c>
      <c r="CH25" s="59">
        <f t="shared" si="1"/>
        <v>66.929133858267718</v>
      </c>
      <c r="CI25" s="16">
        <v>199</v>
      </c>
      <c r="CJ25" s="10">
        <f t="shared" si="2"/>
        <v>31.230432013840826</v>
      </c>
      <c r="CK25" s="16">
        <v>31.1</v>
      </c>
      <c r="CL25" s="28">
        <v>0</v>
      </c>
      <c r="CM25" s="28">
        <v>2</v>
      </c>
      <c r="CN25" s="45" t="s">
        <v>389</v>
      </c>
      <c r="CO25" s="28">
        <v>3</v>
      </c>
      <c r="CP25" s="28">
        <v>5</v>
      </c>
      <c r="CQ25" s="43" t="s">
        <v>372</v>
      </c>
      <c r="CR25" s="55" t="s">
        <v>388</v>
      </c>
      <c r="CS25" s="67" t="s">
        <v>526</v>
      </c>
      <c r="CT25" s="67" t="s">
        <v>566</v>
      </c>
      <c r="CU25" s="67" t="s">
        <v>595</v>
      </c>
      <c r="CV25" s="67" t="s">
        <v>180</v>
      </c>
      <c r="CW25" s="67" t="s">
        <v>629</v>
      </c>
      <c r="CX25" s="67" t="s">
        <v>675</v>
      </c>
      <c r="CY25" s="67"/>
      <c r="CZ25" s="67" t="s">
        <v>715</v>
      </c>
      <c r="DA25" s="67" t="s">
        <v>732</v>
      </c>
      <c r="DB25" s="57"/>
      <c r="DC25" s="64" t="s">
        <v>471</v>
      </c>
      <c r="DD25" s="61" t="str">
        <f>VLOOKUP(J25, age[], 2, 1)</f>
        <v>50s</v>
      </c>
      <c r="DE25" s="61" t="str">
        <f>VLOOKUP(AG25, money[], 2, 1)</f>
        <v>A Few</v>
      </c>
      <c r="DF25" s="61" t="str">
        <f>VLOOKUP(CE25, languagegroups[], 2, 1)</f>
        <v>Nonexistent</v>
      </c>
      <c r="DG25" s="61" t="str">
        <f>VLOOKUP(BT25, animals[], 2, 1)</f>
        <v>Passive</v>
      </c>
      <c r="DH25" s="61" t="str">
        <f t="shared" si="3"/>
        <v>Right</v>
      </c>
      <c r="DI25" s="61" t="str">
        <f>IFERROR(VLOOKUP(CJ25, weightclass[], 2, 1), "Average")</f>
        <v>Obese</v>
      </c>
      <c r="DJ25" s="61" t="str">
        <f>VLOOKUP(CH25, heightclass[], 2, 1)</f>
        <v>Short</v>
      </c>
      <c r="DK25" s="61" t="str">
        <f t="shared" si="4"/>
        <v>Law</v>
      </c>
      <c r="DL25" s="60" t="str">
        <f>VLOOKUP(CF25, faith[], 3, 0)</f>
        <v>Protestant</v>
      </c>
    </row>
    <row r="26" spans="1:116" ht="25.5" x14ac:dyDescent="0.25">
      <c r="A26" s="25">
        <v>26</v>
      </c>
      <c r="B26" s="51" t="s">
        <v>138</v>
      </c>
      <c r="C26" s="51"/>
      <c r="D26" s="51" t="s">
        <v>139</v>
      </c>
      <c r="E26" s="50" t="str">
        <f t="shared" si="5"/>
        <v>Theodore  Roosevelt</v>
      </c>
      <c r="F26" s="11">
        <v>1858</v>
      </c>
      <c r="G26" s="11">
        <v>10</v>
      </c>
      <c r="H26" s="11">
        <v>27</v>
      </c>
      <c r="I26" s="11" t="s">
        <v>451</v>
      </c>
      <c r="J26" s="11">
        <v>42</v>
      </c>
      <c r="K26" s="11">
        <v>1919</v>
      </c>
      <c r="L26" s="11">
        <v>1</v>
      </c>
      <c r="M26" s="11">
        <v>6</v>
      </c>
      <c r="N26" s="47">
        <v>21985</v>
      </c>
      <c r="O26" s="41" t="s">
        <v>429</v>
      </c>
      <c r="P26" s="18">
        <v>1901</v>
      </c>
      <c r="Q26" s="18">
        <v>9</v>
      </c>
      <c r="R26" s="18">
        <v>14</v>
      </c>
      <c r="S26" s="18">
        <f t="shared" ref="S26:S43" si="6">YEAR(R26)</f>
        <v>1900</v>
      </c>
      <c r="T26" s="18">
        <f t="shared" ref="T26:T43" si="7">MONTH(R26)</f>
        <v>1</v>
      </c>
      <c r="U26" s="18">
        <f t="shared" ref="U26:U43" si="8">DAY(R26)</f>
        <v>14</v>
      </c>
      <c r="V26" s="18">
        <v>3595</v>
      </c>
      <c r="W26" s="11" t="s">
        <v>10</v>
      </c>
      <c r="X26" s="51" t="s">
        <v>429</v>
      </c>
      <c r="Y26" s="25" t="s">
        <v>488</v>
      </c>
      <c r="Z26" s="16" t="s">
        <v>178</v>
      </c>
      <c r="AA26" s="12" t="s">
        <v>191</v>
      </c>
      <c r="AB26" s="12" t="s">
        <v>202</v>
      </c>
      <c r="AC26" s="12" t="s">
        <v>204</v>
      </c>
      <c r="AD26" s="12" t="s">
        <v>238</v>
      </c>
      <c r="AE26" s="12" t="s">
        <v>219</v>
      </c>
      <c r="AF26" s="14" t="s">
        <v>206</v>
      </c>
      <c r="AG26" s="23">
        <v>125</v>
      </c>
      <c r="AH26" s="12">
        <v>10</v>
      </c>
      <c r="AI26" s="12">
        <v>0</v>
      </c>
      <c r="AJ26" s="12">
        <v>2</v>
      </c>
      <c r="AK26" s="12">
        <v>1</v>
      </c>
      <c r="AL26" s="12">
        <v>0</v>
      </c>
      <c r="AM26" s="12">
        <v>0</v>
      </c>
      <c r="AN26" s="12">
        <v>0</v>
      </c>
      <c r="AO26" s="12">
        <v>0</v>
      </c>
      <c r="AP26" s="12">
        <v>2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2</v>
      </c>
      <c r="BA26" s="12">
        <v>0</v>
      </c>
      <c r="BB26" s="12">
        <v>1</v>
      </c>
      <c r="BC26" s="12">
        <v>5</v>
      </c>
      <c r="BD26" s="12">
        <v>1</v>
      </c>
      <c r="BE26" s="12">
        <v>1</v>
      </c>
      <c r="BF26" s="12">
        <v>1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3">
        <f t="shared" si="0"/>
        <v>26</v>
      </c>
      <c r="BU26" s="14" t="s">
        <v>310</v>
      </c>
      <c r="BV26" s="14" t="s">
        <v>307</v>
      </c>
      <c r="BW26" s="14" t="s">
        <v>307</v>
      </c>
      <c r="BX26" s="14" t="s">
        <v>310</v>
      </c>
      <c r="BY26" s="14" t="s">
        <v>310</v>
      </c>
      <c r="BZ26" s="14" t="s">
        <v>310</v>
      </c>
      <c r="CA26" s="14" t="s">
        <v>309</v>
      </c>
      <c r="CB26" s="14" t="s">
        <v>310</v>
      </c>
      <c r="CC26" s="14" t="s">
        <v>310</v>
      </c>
      <c r="CD26" s="14" t="s">
        <v>310</v>
      </c>
      <c r="CE26" s="15">
        <f>(COUNTIF(BU26:CD26, "Conversational")*VLOOKUP("Conversational", langscore[], 2, 0)) + (COUNTIF(BU26:CD26, "Proficient")*VLOOKUP("Proficient", langscore[], 2, 0)) + (COUNTIF(BU26:CD26, "Native")*VLOOKUP("Native", langscore[], 2, 0))</f>
        <v>5</v>
      </c>
      <c r="CF26" s="21" t="s">
        <v>319</v>
      </c>
      <c r="CG26" s="16">
        <v>178</v>
      </c>
      <c r="CH26" s="59">
        <f t="shared" si="1"/>
        <v>70.078740157480311</v>
      </c>
      <c r="CI26" s="16">
        <v>210</v>
      </c>
      <c r="CJ26" s="10">
        <f t="shared" si="2"/>
        <v>30.060904809998743</v>
      </c>
      <c r="CK26" s="16">
        <v>30.2</v>
      </c>
      <c r="CL26" s="28">
        <v>0</v>
      </c>
      <c r="CM26" s="28">
        <v>0</v>
      </c>
      <c r="CN26" s="45" t="s">
        <v>390</v>
      </c>
      <c r="CO26" s="28">
        <v>1</v>
      </c>
      <c r="CP26" s="28">
        <v>2</v>
      </c>
      <c r="CQ26" s="43" t="s">
        <v>391</v>
      </c>
      <c r="CR26" s="55" t="s">
        <v>343</v>
      </c>
      <c r="CS26" s="67" t="s">
        <v>526</v>
      </c>
      <c r="CT26" s="67" t="s">
        <v>256</v>
      </c>
      <c r="CU26" s="67" t="s">
        <v>595</v>
      </c>
      <c r="CV26" s="67" t="s">
        <v>180</v>
      </c>
      <c r="CW26" s="67" t="s">
        <v>631</v>
      </c>
      <c r="CX26" s="67" t="s">
        <v>675</v>
      </c>
      <c r="CY26" s="67"/>
      <c r="CZ26" s="67" t="s">
        <v>728</v>
      </c>
      <c r="DA26" s="67" t="s">
        <v>733</v>
      </c>
      <c r="DB26" s="57"/>
      <c r="DC26" s="64" t="s">
        <v>471</v>
      </c>
      <c r="DD26" s="61" t="str">
        <f>VLOOKUP(J26, age[], 2, 1)</f>
        <v>40s</v>
      </c>
      <c r="DE26" s="61" t="str">
        <f>VLOOKUP(AG26, money[], 2, 1)</f>
        <v>Too Many</v>
      </c>
      <c r="DF26" s="61" t="str">
        <f>VLOOKUP(CE26, languagegroups[], 2, 1)</f>
        <v>Respectable</v>
      </c>
      <c r="DG26" s="61" t="str">
        <f>VLOOKUP(BT26, animals[], 2, 1)</f>
        <v>Zookeeper</v>
      </c>
      <c r="DH26" s="61" t="str">
        <f t="shared" si="3"/>
        <v>Right</v>
      </c>
      <c r="DI26" s="61" t="str">
        <f>IFERROR(VLOOKUP(CJ26, weightclass[], 2, 1), "Average")</f>
        <v>Obese</v>
      </c>
      <c r="DJ26" s="61" t="str">
        <f>VLOOKUP(CH26, heightclass[], 2, 1)</f>
        <v>Average</v>
      </c>
      <c r="DK26" s="61" t="str">
        <f t="shared" si="4"/>
        <v>Military</v>
      </c>
      <c r="DL26" s="60" t="str">
        <f>VLOOKUP(CF26, faith[], 3, 0)</f>
        <v>Protestant</v>
      </c>
    </row>
    <row r="27" spans="1:116" ht="25.5" x14ac:dyDescent="0.25">
      <c r="A27" s="25">
        <v>27</v>
      </c>
      <c r="B27" s="51" t="s">
        <v>108</v>
      </c>
      <c r="C27" s="51" t="s">
        <v>140</v>
      </c>
      <c r="D27" s="51" t="s">
        <v>141</v>
      </c>
      <c r="E27" s="50" t="str">
        <f t="shared" si="5"/>
        <v>William Howard Taft</v>
      </c>
      <c r="F27" s="11">
        <v>1857</v>
      </c>
      <c r="G27" s="11">
        <v>9</v>
      </c>
      <c r="H27" s="11">
        <v>15</v>
      </c>
      <c r="I27" s="11" t="s">
        <v>460</v>
      </c>
      <c r="J27" s="11">
        <v>51</v>
      </c>
      <c r="K27" s="11">
        <v>1930</v>
      </c>
      <c r="L27" s="11">
        <v>3</v>
      </c>
      <c r="M27" s="11">
        <v>8</v>
      </c>
      <c r="N27" s="47">
        <v>26471</v>
      </c>
      <c r="O27" s="41">
        <v>0.51600000000000001</v>
      </c>
      <c r="P27" s="18">
        <v>1909</v>
      </c>
      <c r="Q27" s="18">
        <v>3</v>
      </c>
      <c r="R27" s="18">
        <v>4</v>
      </c>
      <c r="S27" s="18">
        <f t="shared" si="6"/>
        <v>1900</v>
      </c>
      <c r="T27" s="18"/>
      <c r="U27" s="18">
        <f t="shared" si="8"/>
        <v>4</v>
      </c>
      <c r="V27" s="18">
        <v>6213</v>
      </c>
      <c r="W27" s="11" t="s">
        <v>10</v>
      </c>
      <c r="X27" s="51" t="s">
        <v>61</v>
      </c>
      <c r="Y27" s="25" t="s">
        <v>247</v>
      </c>
      <c r="Z27" s="16" t="s">
        <v>178</v>
      </c>
      <c r="AA27" s="12" t="s">
        <v>220</v>
      </c>
      <c r="AB27" s="12" t="s">
        <v>248</v>
      </c>
      <c r="AC27" s="12" t="s">
        <v>249</v>
      </c>
      <c r="AD27" s="12" t="s">
        <v>238</v>
      </c>
      <c r="AE27" s="12" t="s">
        <v>195</v>
      </c>
      <c r="AF27" s="14" t="s">
        <v>209</v>
      </c>
      <c r="AG27" s="23">
        <v>3</v>
      </c>
      <c r="AH27" s="12">
        <v>1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2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3">
        <f t="shared" si="0"/>
        <v>3</v>
      </c>
      <c r="BU27" s="14" t="s">
        <v>310</v>
      </c>
      <c r="BV27" s="14" t="s">
        <v>310</v>
      </c>
      <c r="BW27" s="14" t="s">
        <v>310</v>
      </c>
      <c r="BX27" s="14" t="s">
        <v>310</v>
      </c>
      <c r="BY27" s="14" t="s">
        <v>310</v>
      </c>
      <c r="BZ27" s="14" t="s">
        <v>310</v>
      </c>
      <c r="CA27" s="14" t="s">
        <v>310</v>
      </c>
      <c r="CB27" s="14" t="s">
        <v>310</v>
      </c>
      <c r="CC27" s="14" t="s">
        <v>310</v>
      </c>
      <c r="CD27" s="14" t="s">
        <v>310</v>
      </c>
      <c r="CE27" s="15">
        <f>(COUNTIF(BU27:CD27, "Conversational")*VLOOKUP("Conversational", langscore[], 2, 0)) + (COUNTIF(BU27:CD27, "Proficient")*VLOOKUP("Proficient", langscore[], 2, 0)) + (COUNTIF(BU27:CD27, "Native")*VLOOKUP("Native", langscore[], 2, 0))</f>
        <v>0</v>
      </c>
      <c r="CF27" s="21" t="s">
        <v>318</v>
      </c>
      <c r="CG27" s="16">
        <v>182</v>
      </c>
      <c r="CH27" s="59">
        <f t="shared" si="1"/>
        <v>71.653543307086608</v>
      </c>
      <c r="CI27" s="16">
        <v>316</v>
      </c>
      <c r="CJ27" s="10">
        <f t="shared" si="2"/>
        <v>43.268024296582553</v>
      </c>
      <c r="CK27" s="16">
        <v>42.3</v>
      </c>
      <c r="CL27" s="28">
        <v>2</v>
      </c>
      <c r="CM27" s="28">
        <v>1</v>
      </c>
      <c r="CN27" s="45" t="s">
        <v>393</v>
      </c>
      <c r="CO27" s="28">
        <v>2</v>
      </c>
      <c r="CP27" s="28">
        <v>3</v>
      </c>
      <c r="CQ27" s="43" t="s">
        <v>394</v>
      </c>
      <c r="CR27" s="55" t="s">
        <v>392</v>
      </c>
      <c r="CS27" s="67" t="s">
        <v>526</v>
      </c>
      <c r="CT27" s="67" t="s">
        <v>547</v>
      </c>
      <c r="CU27" s="67" t="s">
        <v>595</v>
      </c>
      <c r="CV27" s="67" t="s">
        <v>180</v>
      </c>
      <c r="CW27" s="67" t="s">
        <v>631</v>
      </c>
      <c r="CX27" s="67" t="s">
        <v>675</v>
      </c>
      <c r="CY27" s="67"/>
      <c r="CZ27" s="67" t="s">
        <v>734</v>
      </c>
      <c r="DA27" s="67" t="s">
        <v>715</v>
      </c>
      <c r="DB27" s="57"/>
      <c r="DC27" s="64" t="s">
        <v>471</v>
      </c>
      <c r="DD27" s="61" t="str">
        <f>VLOOKUP(J27, age[], 2, 1)</f>
        <v>50s</v>
      </c>
      <c r="DE27" s="61" t="str">
        <f>VLOOKUP(AG27, money[], 2, 1)</f>
        <v>A Few</v>
      </c>
      <c r="DF27" s="61" t="str">
        <f>VLOOKUP(CE27, languagegroups[], 2, 1)</f>
        <v>Nonexistent</v>
      </c>
      <c r="DG27" s="61" t="str">
        <f>VLOOKUP(BT27, animals[], 2, 1)</f>
        <v>Passive</v>
      </c>
      <c r="DH27" s="61" t="str">
        <f t="shared" si="3"/>
        <v>Right</v>
      </c>
      <c r="DI27" s="61" t="str">
        <f>IFERROR(VLOOKUP(CJ27, weightclass[], 2, 1), "Average")</f>
        <v>Obese</v>
      </c>
      <c r="DJ27" s="61" t="str">
        <f>VLOOKUP(CH27, heightclass[], 2, 1)</f>
        <v>Average</v>
      </c>
      <c r="DK27" s="61" t="str">
        <f t="shared" si="4"/>
        <v>Law</v>
      </c>
      <c r="DL27" s="60" t="str">
        <f>VLOOKUP(CF27, faith[], 3, 0)</f>
        <v>Protestant</v>
      </c>
    </row>
    <row r="28" spans="1:116" ht="51" x14ac:dyDescent="0.25">
      <c r="A28" s="25">
        <v>28</v>
      </c>
      <c r="B28" s="51" t="s">
        <v>142</v>
      </c>
      <c r="C28" s="51"/>
      <c r="D28" s="51" t="s">
        <v>143</v>
      </c>
      <c r="E28" s="50" t="str">
        <f t="shared" si="5"/>
        <v>Woodrow  Wilson</v>
      </c>
      <c r="F28" s="11">
        <v>1856</v>
      </c>
      <c r="G28" s="11">
        <v>12</v>
      </c>
      <c r="H28" s="11">
        <v>28</v>
      </c>
      <c r="I28" s="11" t="s">
        <v>457</v>
      </c>
      <c r="J28" s="11">
        <v>56</v>
      </c>
      <c r="K28" s="11">
        <v>1924</v>
      </c>
      <c r="L28" s="11">
        <v>2</v>
      </c>
      <c r="M28" s="11">
        <v>3</v>
      </c>
      <c r="N28" s="47">
        <v>24507</v>
      </c>
      <c r="O28" s="41">
        <v>0.41799999999999998</v>
      </c>
      <c r="P28" s="18">
        <v>1913</v>
      </c>
      <c r="Q28" s="18">
        <v>3</v>
      </c>
      <c r="R28" s="18">
        <v>4</v>
      </c>
      <c r="S28" s="18">
        <f t="shared" si="6"/>
        <v>1900</v>
      </c>
      <c r="T28" s="18">
        <f t="shared" si="7"/>
        <v>1</v>
      </c>
      <c r="U28" s="18">
        <f t="shared" si="8"/>
        <v>4</v>
      </c>
      <c r="V28" s="18">
        <v>1066</v>
      </c>
      <c r="W28" s="11" t="s">
        <v>23</v>
      </c>
      <c r="X28" s="51" t="s">
        <v>63</v>
      </c>
      <c r="Y28" s="25" t="s">
        <v>64</v>
      </c>
      <c r="Z28" s="16" t="s">
        <v>178</v>
      </c>
      <c r="AA28" s="12" t="s">
        <v>202</v>
      </c>
      <c r="AB28" s="12" t="s">
        <v>250</v>
      </c>
      <c r="AC28" s="12" t="s">
        <v>205</v>
      </c>
      <c r="AD28" s="12" t="s">
        <v>205</v>
      </c>
      <c r="AE28" s="12" t="s">
        <v>222</v>
      </c>
      <c r="AF28" s="14" t="s">
        <v>221</v>
      </c>
      <c r="AG28" s="23">
        <v>0</v>
      </c>
      <c r="AH28" s="12">
        <v>3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 t="s">
        <v>332</v>
      </c>
      <c r="AV28" s="12">
        <v>0</v>
      </c>
      <c r="AW28" s="12">
        <v>0</v>
      </c>
      <c r="AX28" s="12">
        <v>0</v>
      </c>
      <c r="AY28" s="12">
        <v>0</v>
      </c>
      <c r="AZ28" s="12">
        <v>1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1</v>
      </c>
      <c r="BH28" s="12" t="s">
        <v>332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3">
        <f t="shared" si="0"/>
        <v>5</v>
      </c>
      <c r="BU28" s="14" t="s">
        <v>310</v>
      </c>
      <c r="BV28" s="14" t="s">
        <v>310</v>
      </c>
      <c r="BW28" s="14" t="s">
        <v>307</v>
      </c>
      <c r="BX28" s="14" t="s">
        <v>310</v>
      </c>
      <c r="BY28" s="14" t="s">
        <v>310</v>
      </c>
      <c r="BZ28" s="14" t="s">
        <v>310</v>
      </c>
      <c r="CA28" s="14" t="s">
        <v>310</v>
      </c>
      <c r="CB28" s="14" t="s">
        <v>310</v>
      </c>
      <c r="CC28" s="14" t="s">
        <v>310</v>
      </c>
      <c r="CD28" s="14" t="s">
        <v>310</v>
      </c>
      <c r="CE28" s="15">
        <f>(COUNTIF(BU28:CD28, "Conversational")*VLOOKUP("Conversational", langscore[], 2, 0)) + (COUNTIF(BU28:CD28, "Proficient")*VLOOKUP("Proficient", langscore[], 2, 0)) + (COUNTIF(BU28:CD28, "Native")*VLOOKUP("Native", langscore[], 2, 0))</f>
        <v>2</v>
      </c>
      <c r="CF28" s="21" t="s">
        <v>312</v>
      </c>
      <c r="CG28" s="16">
        <v>180</v>
      </c>
      <c r="CH28" s="59">
        <f t="shared" si="1"/>
        <v>70.866141732283467</v>
      </c>
      <c r="CI28" s="16">
        <v>170</v>
      </c>
      <c r="CJ28" s="10">
        <f t="shared" si="2"/>
        <v>23.797244320987652</v>
      </c>
      <c r="CK28" s="16">
        <v>23.5</v>
      </c>
      <c r="CL28" s="28">
        <v>0</v>
      </c>
      <c r="CM28" s="28">
        <v>0</v>
      </c>
      <c r="CN28" s="45" t="s">
        <v>384</v>
      </c>
      <c r="CO28" s="28">
        <v>1</v>
      </c>
      <c r="CP28" s="28">
        <v>2</v>
      </c>
      <c r="CQ28" s="43" t="s">
        <v>353</v>
      </c>
      <c r="CR28" s="55" t="s">
        <v>347</v>
      </c>
      <c r="CS28" s="67" t="s">
        <v>526</v>
      </c>
      <c r="CT28" s="67" t="s">
        <v>569</v>
      </c>
      <c r="CU28" s="67" t="s">
        <v>597</v>
      </c>
      <c r="CV28" s="67" t="s">
        <v>656</v>
      </c>
      <c r="CW28" s="67" t="s">
        <v>629</v>
      </c>
      <c r="CX28" s="67" t="s">
        <v>676</v>
      </c>
      <c r="CY28" s="67" t="s">
        <v>681</v>
      </c>
      <c r="CZ28" s="67" t="s">
        <v>734</v>
      </c>
      <c r="DA28" s="67" t="s">
        <v>735</v>
      </c>
      <c r="DB28" s="57"/>
      <c r="DC28" s="64" t="s">
        <v>471</v>
      </c>
      <c r="DD28" s="61" t="str">
        <f>VLOOKUP(J28, age[], 2, 1)</f>
        <v>50s</v>
      </c>
      <c r="DE28" s="61" t="str">
        <f>VLOOKUP(AG28, money[], 2, 1)</f>
        <v>Zero</v>
      </c>
      <c r="DF28" s="61" t="str">
        <f>VLOOKUP(CE28, languagegroups[], 2, 1)</f>
        <v>Negligible</v>
      </c>
      <c r="DG28" s="61" t="str">
        <f>VLOOKUP(BT28, animals[], 2, 1)</f>
        <v>Enthusiastic</v>
      </c>
      <c r="DH28" s="61" t="str">
        <f t="shared" si="3"/>
        <v>Right</v>
      </c>
      <c r="DI28" s="61" t="str">
        <f>IFERROR(VLOOKUP(CJ28, weightclass[], 2, 1), "Average")</f>
        <v>Average</v>
      </c>
      <c r="DJ28" s="61" t="str">
        <f>VLOOKUP(CH28, heightclass[], 2, 1)</f>
        <v>Average</v>
      </c>
      <c r="DK28" s="61" t="str">
        <f t="shared" si="4"/>
        <v>Academic</v>
      </c>
      <c r="DL28" s="60" t="str">
        <f>VLOOKUP(CF28, faith[], 3, 0)</f>
        <v>Protestant</v>
      </c>
    </row>
    <row r="29" spans="1:116" ht="25.5" x14ac:dyDescent="0.25">
      <c r="A29" s="25">
        <v>29</v>
      </c>
      <c r="B29" s="51" t="s">
        <v>144</v>
      </c>
      <c r="C29" s="51" t="s">
        <v>145</v>
      </c>
      <c r="D29" s="51" t="s">
        <v>146</v>
      </c>
      <c r="E29" s="50" t="str">
        <f t="shared" si="5"/>
        <v>Warren G. Harding</v>
      </c>
      <c r="F29" s="11">
        <v>1865</v>
      </c>
      <c r="G29" s="11">
        <v>11</v>
      </c>
      <c r="H29" s="11">
        <v>2</v>
      </c>
      <c r="I29" s="11" t="s">
        <v>451</v>
      </c>
      <c r="J29" s="11">
        <v>55</v>
      </c>
      <c r="K29" s="11">
        <v>1923</v>
      </c>
      <c r="L29" s="11">
        <v>8</v>
      </c>
      <c r="M29" s="11">
        <v>2</v>
      </c>
      <c r="N29" s="47">
        <v>21091</v>
      </c>
      <c r="O29" s="41">
        <v>0.60299999999999998</v>
      </c>
      <c r="P29" s="18">
        <v>1921</v>
      </c>
      <c r="Q29" s="18">
        <v>3</v>
      </c>
      <c r="R29" s="18">
        <v>4</v>
      </c>
      <c r="S29" s="18">
        <f t="shared" si="6"/>
        <v>1900</v>
      </c>
      <c r="T29" s="18">
        <f t="shared" si="7"/>
        <v>1</v>
      </c>
      <c r="U29" s="18">
        <f t="shared" si="8"/>
        <v>4</v>
      </c>
      <c r="V29" s="18">
        <v>0</v>
      </c>
      <c r="W29" s="11" t="s">
        <v>10</v>
      </c>
      <c r="X29" s="51" t="s">
        <v>65</v>
      </c>
      <c r="Y29" s="25" t="s">
        <v>66</v>
      </c>
      <c r="Z29" s="16" t="s">
        <v>178</v>
      </c>
      <c r="AA29" s="12" t="s">
        <v>203</v>
      </c>
      <c r="AB29" s="12" t="s">
        <v>188</v>
      </c>
      <c r="AC29" s="12" t="s">
        <v>193</v>
      </c>
      <c r="AD29" s="12" t="s">
        <v>205</v>
      </c>
      <c r="AE29" s="12" t="s">
        <v>223</v>
      </c>
      <c r="AF29" s="14" t="s">
        <v>209</v>
      </c>
      <c r="AG29" s="23">
        <v>1</v>
      </c>
      <c r="AH29" s="12">
        <v>2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3">
        <f t="shared" si="0"/>
        <v>2</v>
      </c>
      <c r="BU29" s="14" t="s">
        <v>310</v>
      </c>
      <c r="BV29" s="14" t="s">
        <v>310</v>
      </c>
      <c r="BW29" s="14" t="s">
        <v>310</v>
      </c>
      <c r="BX29" s="14" t="s">
        <v>310</v>
      </c>
      <c r="BY29" s="14" t="s">
        <v>310</v>
      </c>
      <c r="BZ29" s="14" t="s">
        <v>310</v>
      </c>
      <c r="CA29" s="14" t="s">
        <v>310</v>
      </c>
      <c r="CB29" s="14" t="s">
        <v>310</v>
      </c>
      <c r="CC29" s="14" t="s">
        <v>310</v>
      </c>
      <c r="CD29" s="14" t="s">
        <v>310</v>
      </c>
      <c r="CE29" s="15">
        <f>(COUNTIF(BU29:CD29, "Conversational")*VLOOKUP("Conversational", langscore[], 2, 0)) + (COUNTIF(BU29:CD29, "Proficient")*VLOOKUP("Proficient", langscore[], 2, 0)) + (COUNTIF(BU29:CD29, "Native")*VLOOKUP("Native", langscore[], 2, 0))</f>
        <v>0</v>
      </c>
      <c r="CF29" s="21" t="s">
        <v>324</v>
      </c>
      <c r="CG29" s="16">
        <v>183</v>
      </c>
      <c r="CH29" s="59">
        <f t="shared" si="1"/>
        <v>72.047244094488192</v>
      </c>
      <c r="CI29" s="16">
        <v>173</v>
      </c>
      <c r="CJ29" s="10">
        <f t="shared" si="2"/>
        <v>23.429697524560304</v>
      </c>
      <c r="CK29" s="16">
        <v>23.5</v>
      </c>
      <c r="CL29" s="28">
        <v>0</v>
      </c>
      <c r="CM29" s="28">
        <v>0</v>
      </c>
      <c r="CN29" s="45" t="s">
        <v>396</v>
      </c>
      <c r="CO29" s="28">
        <v>2</v>
      </c>
      <c r="CP29" s="28">
        <v>5</v>
      </c>
      <c r="CQ29" s="43" t="s">
        <v>353</v>
      </c>
      <c r="CR29" s="55" t="s">
        <v>395</v>
      </c>
      <c r="CS29" s="67" t="s">
        <v>505</v>
      </c>
      <c r="CT29" s="67" t="s">
        <v>572</v>
      </c>
      <c r="CU29" s="66" t="s">
        <v>597</v>
      </c>
      <c r="CV29" s="67"/>
      <c r="CW29" s="67" t="s">
        <v>629</v>
      </c>
      <c r="CX29" s="67" t="s">
        <v>676</v>
      </c>
      <c r="CY29" s="67" t="s">
        <v>688</v>
      </c>
      <c r="CZ29" s="67" t="s">
        <v>734</v>
      </c>
      <c r="DA29" s="67" t="s">
        <v>736</v>
      </c>
      <c r="DB29" s="57"/>
      <c r="DC29" s="64" t="s">
        <v>471</v>
      </c>
      <c r="DD29" s="61" t="str">
        <f>VLOOKUP(J29, age[], 2, 1)</f>
        <v>50s</v>
      </c>
      <c r="DE29" s="61" t="str">
        <f>VLOOKUP(AG29, money[], 2, 1)</f>
        <v>A Few</v>
      </c>
      <c r="DF29" s="61" t="str">
        <f>VLOOKUP(CE29, languagegroups[], 2, 1)</f>
        <v>Nonexistent</v>
      </c>
      <c r="DG29" s="61" t="str">
        <f>VLOOKUP(BT29, animals[], 2, 1)</f>
        <v>Passive</v>
      </c>
      <c r="DH29" s="61" t="str">
        <f t="shared" si="3"/>
        <v>Right</v>
      </c>
      <c r="DI29" s="61" t="str">
        <f>IFERROR(VLOOKUP(CJ29, weightclass[], 2, 1), "Average")</f>
        <v>Average</v>
      </c>
      <c r="DJ29" s="61" t="str">
        <f>VLOOKUP(CH29, heightclass[], 2, 1)</f>
        <v>Tall</v>
      </c>
      <c r="DK29" s="61" t="str">
        <f t="shared" si="4"/>
        <v>Business</v>
      </c>
      <c r="DL29" s="60" t="str">
        <f>VLOOKUP(CF29, faith[], 3, 0)</f>
        <v>Protestant</v>
      </c>
    </row>
    <row r="30" spans="1:116" ht="25.5" x14ac:dyDescent="0.25">
      <c r="A30" s="25">
        <v>30</v>
      </c>
      <c r="B30" s="51" t="s">
        <v>147</v>
      </c>
      <c r="C30" s="51"/>
      <c r="D30" s="51" t="s">
        <v>148</v>
      </c>
      <c r="E30" s="50" t="str">
        <f t="shared" si="5"/>
        <v>Calvin  Coolidge</v>
      </c>
      <c r="F30" s="11">
        <v>1872</v>
      </c>
      <c r="G30" s="11">
        <v>7</v>
      </c>
      <c r="H30" s="11">
        <v>4</v>
      </c>
      <c r="I30" s="11" t="s">
        <v>454</v>
      </c>
      <c r="J30" s="11">
        <v>51</v>
      </c>
      <c r="K30" s="11">
        <v>1933</v>
      </c>
      <c r="L30" s="11">
        <v>1</v>
      </c>
      <c r="M30" s="11">
        <v>5</v>
      </c>
      <c r="N30" s="47">
        <v>22099</v>
      </c>
      <c r="O30" s="41" t="s">
        <v>429</v>
      </c>
      <c r="P30" s="18">
        <v>1923</v>
      </c>
      <c r="Q30" s="18">
        <v>8</v>
      </c>
      <c r="R30" s="18">
        <v>2</v>
      </c>
      <c r="S30" s="18">
        <f t="shared" si="6"/>
        <v>1900</v>
      </c>
      <c r="T30" s="18">
        <f t="shared" si="7"/>
        <v>1</v>
      </c>
      <c r="U30" s="18">
        <f t="shared" si="8"/>
        <v>2</v>
      </c>
      <c r="V30" s="18">
        <v>1403</v>
      </c>
      <c r="W30" s="11" t="s">
        <v>10</v>
      </c>
      <c r="X30" s="51" t="s">
        <v>429</v>
      </c>
      <c r="Y30" s="25" t="s">
        <v>488</v>
      </c>
      <c r="Z30" s="16" t="s">
        <v>178</v>
      </c>
      <c r="AA30" s="12" t="s">
        <v>2</v>
      </c>
      <c r="AB30" s="12" t="s">
        <v>224</v>
      </c>
      <c r="AC30" s="12" t="s">
        <v>212</v>
      </c>
      <c r="AD30" s="12" t="s">
        <v>193</v>
      </c>
      <c r="AE30" s="12" t="s">
        <v>195</v>
      </c>
      <c r="AF30" s="14" t="s">
        <v>194</v>
      </c>
      <c r="AG30" s="23">
        <v>0</v>
      </c>
      <c r="AH30" s="12">
        <v>12</v>
      </c>
      <c r="AI30" s="12">
        <v>1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2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2</v>
      </c>
      <c r="BJ30" s="12">
        <v>1</v>
      </c>
      <c r="BK30" s="12">
        <v>1</v>
      </c>
      <c r="BL30" s="12">
        <v>1</v>
      </c>
      <c r="BM30" s="12">
        <v>2</v>
      </c>
      <c r="BN30" s="12">
        <v>1</v>
      </c>
      <c r="BO30" s="12">
        <v>1</v>
      </c>
      <c r="BP30" s="12">
        <v>1</v>
      </c>
      <c r="BQ30" s="12">
        <v>0</v>
      </c>
      <c r="BR30" s="12">
        <v>0</v>
      </c>
      <c r="BS30" s="12">
        <v>0</v>
      </c>
      <c r="BT30" s="13">
        <f t="shared" si="0"/>
        <v>26</v>
      </c>
      <c r="BU30" s="14" t="s">
        <v>310</v>
      </c>
      <c r="BV30" s="14" t="s">
        <v>310</v>
      </c>
      <c r="BW30" s="14" t="s">
        <v>310</v>
      </c>
      <c r="BX30" s="14" t="s">
        <v>310</v>
      </c>
      <c r="BY30" s="14" t="s">
        <v>310</v>
      </c>
      <c r="BZ30" s="14" t="s">
        <v>310</v>
      </c>
      <c r="CA30" s="14" t="s">
        <v>310</v>
      </c>
      <c r="CB30" s="14" t="s">
        <v>310</v>
      </c>
      <c r="CC30" s="14" t="s">
        <v>310</v>
      </c>
      <c r="CD30" s="14" t="s">
        <v>310</v>
      </c>
      <c r="CE30" s="15">
        <f>(COUNTIF(BU30:CD30, "Conversational")*VLOOKUP("Conversational", langscore[], 2, 0)) + (COUNTIF(BU30:CD30, "Proficient")*VLOOKUP("Proficient", langscore[], 2, 0)) + (COUNTIF(BU30:CD30, "Native")*VLOOKUP("Native", langscore[], 2, 0))</f>
        <v>0</v>
      </c>
      <c r="CF30" s="21" t="s">
        <v>325</v>
      </c>
      <c r="CG30" s="16">
        <v>178</v>
      </c>
      <c r="CH30" s="59">
        <f t="shared" si="1"/>
        <v>70.078740157480311</v>
      </c>
      <c r="CI30" s="16">
        <v>148</v>
      </c>
      <c r="CJ30" s="10">
        <f t="shared" si="2"/>
        <v>21.185780532761019</v>
      </c>
      <c r="CK30" s="16">
        <v>21.2</v>
      </c>
      <c r="CL30" s="28">
        <v>2</v>
      </c>
      <c r="CM30" s="28">
        <v>0</v>
      </c>
      <c r="CN30" s="45" t="s">
        <v>398</v>
      </c>
      <c r="CO30" s="28">
        <v>0</v>
      </c>
      <c r="CP30" s="28">
        <v>1</v>
      </c>
      <c r="CQ30" s="43" t="s">
        <v>345</v>
      </c>
      <c r="CR30" s="55" t="s">
        <v>397</v>
      </c>
      <c r="CS30" s="67" t="s">
        <v>556</v>
      </c>
      <c r="CT30" s="67" t="s">
        <v>573</v>
      </c>
      <c r="CU30" s="67" t="s">
        <v>595</v>
      </c>
      <c r="CV30" s="67" t="s">
        <v>180</v>
      </c>
      <c r="CW30" s="67" t="s">
        <v>629</v>
      </c>
      <c r="CX30" s="67" t="s">
        <v>675</v>
      </c>
      <c r="CY30" s="67"/>
      <c r="CZ30" s="67" t="s">
        <v>737</v>
      </c>
      <c r="DA30" s="67" t="s">
        <v>738</v>
      </c>
      <c r="DB30" s="57"/>
      <c r="DC30" s="64" t="s">
        <v>471</v>
      </c>
      <c r="DD30" s="61" t="str">
        <f>VLOOKUP(J30, age[], 2, 1)</f>
        <v>50s</v>
      </c>
      <c r="DE30" s="61" t="str">
        <f>VLOOKUP(AG30, money[], 2, 1)</f>
        <v>Zero</v>
      </c>
      <c r="DF30" s="61" t="str">
        <f>VLOOKUP(CE30, languagegroups[], 2, 1)</f>
        <v>Nonexistent</v>
      </c>
      <c r="DG30" s="61" t="str">
        <f>VLOOKUP(BT30, animals[], 2, 1)</f>
        <v>Zookeeper</v>
      </c>
      <c r="DH30" s="61" t="str">
        <f t="shared" si="3"/>
        <v>Right</v>
      </c>
      <c r="DI30" s="61" t="str">
        <f>IFERROR(VLOOKUP(CJ30, weightclass[], 2, 1), "Average")</f>
        <v>Average</v>
      </c>
      <c r="DJ30" s="61" t="str">
        <f>VLOOKUP(CH30, heightclass[], 2, 1)</f>
        <v>Average</v>
      </c>
      <c r="DK30" s="61" t="str">
        <f t="shared" si="4"/>
        <v>Law</v>
      </c>
      <c r="DL30" s="60" t="str">
        <f>VLOOKUP(CF30, faith[], 3, 0)</f>
        <v>Protestant</v>
      </c>
    </row>
    <row r="31" spans="1:116" ht="38.25" x14ac:dyDescent="0.25">
      <c r="A31" s="25">
        <v>31</v>
      </c>
      <c r="B31" s="51" t="s">
        <v>149</v>
      </c>
      <c r="C31" s="51"/>
      <c r="D31" s="51" t="s">
        <v>150</v>
      </c>
      <c r="E31" s="50" t="str">
        <f t="shared" si="5"/>
        <v>Herbert  Hoover</v>
      </c>
      <c r="F31" s="11">
        <v>1874</v>
      </c>
      <c r="G31" s="11">
        <v>8</v>
      </c>
      <c r="H31" s="11">
        <v>10</v>
      </c>
      <c r="I31" s="11" t="s">
        <v>459</v>
      </c>
      <c r="J31" s="11">
        <v>54</v>
      </c>
      <c r="K31" s="11">
        <v>1964</v>
      </c>
      <c r="L31" s="11">
        <v>10</v>
      </c>
      <c r="M31" s="11">
        <v>20</v>
      </c>
      <c r="N31" s="47">
        <v>32943</v>
      </c>
      <c r="O31" s="41">
        <v>0.58199999999999996</v>
      </c>
      <c r="P31" s="18">
        <v>1929</v>
      </c>
      <c r="Q31" s="18">
        <v>3</v>
      </c>
      <c r="R31" s="18">
        <v>4</v>
      </c>
      <c r="S31" s="18">
        <f t="shared" si="6"/>
        <v>1900</v>
      </c>
      <c r="T31" s="18">
        <f t="shared" si="7"/>
        <v>1</v>
      </c>
      <c r="U31" s="18">
        <f t="shared" si="8"/>
        <v>4</v>
      </c>
      <c r="V31" s="19">
        <v>11553</v>
      </c>
      <c r="W31" s="11" t="s">
        <v>10</v>
      </c>
      <c r="X31" s="51" t="s">
        <v>68</v>
      </c>
      <c r="Y31" s="25" t="s">
        <v>69</v>
      </c>
      <c r="Z31" s="16" t="s">
        <v>177</v>
      </c>
      <c r="AA31" s="12" t="s">
        <v>225</v>
      </c>
      <c r="AB31" s="12" t="s">
        <v>188</v>
      </c>
      <c r="AC31" s="12" t="s">
        <v>205</v>
      </c>
      <c r="AD31" s="12" t="s">
        <v>205</v>
      </c>
      <c r="AE31" s="12" t="s">
        <v>227</v>
      </c>
      <c r="AF31" s="14" t="s">
        <v>226</v>
      </c>
      <c r="AG31" s="23">
        <v>75</v>
      </c>
      <c r="AH31" s="12">
        <v>8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2</v>
      </c>
      <c r="BR31" s="12">
        <v>0</v>
      </c>
      <c r="BS31" s="12">
        <v>0</v>
      </c>
      <c r="BT31" s="13">
        <f t="shared" si="0"/>
        <v>10</v>
      </c>
      <c r="BU31" s="14" t="s">
        <v>310</v>
      </c>
      <c r="BV31" s="14" t="s">
        <v>310</v>
      </c>
      <c r="BW31" s="14" t="s">
        <v>310</v>
      </c>
      <c r="BX31" s="14" t="s">
        <v>310</v>
      </c>
      <c r="BY31" s="14" t="s">
        <v>310</v>
      </c>
      <c r="BZ31" s="14" t="s">
        <v>310</v>
      </c>
      <c r="CA31" s="14" t="s">
        <v>310</v>
      </c>
      <c r="CB31" s="14" t="s">
        <v>307</v>
      </c>
      <c r="CC31" s="14" t="s">
        <v>307</v>
      </c>
      <c r="CD31" s="14" t="s">
        <v>310</v>
      </c>
      <c r="CE31" s="15">
        <f>(COUNTIF(BU31:CD31, "Conversational")*VLOOKUP("Conversational", langscore[], 2, 0)) + (COUNTIF(BU31:CD31, "Proficient")*VLOOKUP("Proficient", langscore[], 2, 0)) + (COUNTIF(BU31:CD31, "Native")*VLOOKUP("Native", langscore[], 2, 0))</f>
        <v>4</v>
      </c>
      <c r="CF31" s="21" t="s">
        <v>326</v>
      </c>
      <c r="CG31" s="16">
        <v>182</v>
      </c>
      <c r="CH31" s="59">
        <f t="shared" si="1"/>
        <v>71.653543307086608</v>
      </c>
      <c r="CI31" s="16">
        <v>187</v>
      </c>
      <c r="CJ31" s="10">
        <f t="shared" si="2"/>
        <v>25.604811846395368</v>
      </c>
      <c r="CK31" s="16">
        <v>27.7</v>
      </c>
      <c r="CL31" s="28">
        <v>2</v>
      </c>
      <c r="CM31" s="28">
        <v>0</v>
      </c>
      <c r="CN31" s="45" t="s">
        <v>400</v>
      </c>
      <c r="CO31" s="28">
        <v>1</v>
      </c>
      <c r="CP31" s="28">
        <v>1</v>
      </c>
      <c r="CQ31" s="43" t="s">
        <v>401</v>
      </c>
      <c r="CR31" s="55" t="s">
        <v>399</v>
      </c>
      <c r="CS31" s="67" t="s">
        <v>526</v>
      </c>
      <c r="CT31" s="67" t="s">
        <v>577</v>
      </c>
      <c r="CU31" s="67" t="s">
        <v>595</v>
      </c>
      <c r="CV31" s="67" t="s">
        <v>180</v>
      </c>
      <c r="CW31" s="67" t="s">
        <v>629</v>
      </c>
      <c r="CX31" s="67" t="s">
        <v>675</v>
      </c>
      <c r="CY31" s="67"/>
      <c r="CZ31" s="67" t="s">
        <v>739</v>
      </c>
      <c r="DA31" s="67"/>
      <c r="DB31" s="57"/>
      <c r="DC31" s="64" t="s">
        <v>471</v>
      </c>
      <c r="DD31" s="61" t="str">
        <f>VLOOKUP(J31, age[], 2, 1)</f>
        <v>50s</v>
      </c>
      <c r="DE31" s="61" t="str">
        <f>VLOOKUP(AG31, money[], 2, 1)</f>
        <v>Many</v>
      </c>
      <c r="DF31" s="61" t="str">
        <f>VLOOKUP(CE31, languagegroups[], 2, 1)</f>
        <v>Respectable</v>
      </c>
      <c r="DG31" s="61" t="str">
        <f>VLOOKUP(BT31, animals[], 2, 1)</f>
        <v>Zookeeper</v>
      </c>
      <c r="DH31" s="61" t="str">
        <f t="shared" si="3"/>
        <v>Left</v>
      </c>
      <c r="DI31" s="61" t="str">
        <f>IFERROR(VLOOKUP(CJ31, weightclass[], 2, 1), "Average")</f>
        <v>Overweight</v>
      </c>
      <c r="DJ31" s="61" t="str">
        <f>VLOOKUP(CH31, heightclass[], 2, 1)</f>
        <v>Average</v>
      </c>
      <c r="DK31" s="61" t="str">
        <f t="shared" si="4"/>
        <v>Other</v>
      </c>
      <c r="DL31" s="60" t="str">
        <f>VLOOKUP(CF31, faith[], 3, 0)</f>
        <v>Protestant</v>
      </c>
    </row>
    <row r="32" spans="1:116" ht="51" x14ac:dyDescent="0.25">
      <c r="A32" s="25">
        <v>32</v>
      </c>
      <c r="B32" s="51" t="s">
        <v>118</v>
      </c>
      <c r="C32" s="51" t="s">
        <v>151</v>
      </c>
      <c r="D32" s="51" t="s">
        <v>139</v>
      </c>
      <c r="E32" s="50" t="str">
        <f t="shared" si="5"/>
        <v>Franklin D. Roosevelt</v>
      </c>
      <c r="F32" s="11">
        <v>1882</v>
      </c>
      <c r="G32" s="11">
        <v>1</v>
      </c>
      <c r="H32" s="11">
        <v>30</v>
      </c>
      <c r="I32" s="11" t="s">
        <v>456</v>
      </c>
      <c r="J32" s="11">
        <v>51</v>
      </c>
      <c r="K32" s="11">
        <v>1945</v>
      </c>
      <c r="L32" s="11">
        <v>4</v>
      </c>
      <c r="M32" s="11">
        <v>12</v>
      </c>
      <c r="N32" s="47">
        <v>23082</v>
      </c>
      <c r="O32" s="41">
        <v>0.57399999999999995</v>
      </c>
      <c r="P32" s="18">
        <v>1933</v>
      </c>
      <c r="Q32" s="18">
        <v>3</v>
      </c>
      <c r="R32" s="18">
        <v>4</v>
      </c>
      <c r="S32" s="18">
        <f t="shared" si="6"/>
        <v>1900</v>
      </c>
      <c r="T32" s="18">
        <f t="shared" si="7"/>
        <v>1</v>
      </c>
      <c r="U32" s="18">
        <f t="shared" si="8"/>
        <v>4</v>
      </c>
      <c r="V32" s="18">
        <v>0</v>
      </c>
      <c r="W32" s="11" t="s">
        <v>23</v>
      </c>
      <c r="X32" s="51" t="s">
        <v>70</v>
      </c>
      <c r="Y32" s="25" t="s">
        <v>71</v>
      </c>
      <c r="Z32" s="16" t="s">
        <v>178</v>
      </c>
      <c r="AA32" s="12" t="s">
        <v>202</v>
      </c>
      <c r="AB32" s="12" t="s">
        <v>188</v>
      </c>
      <c r="AC32" s="12" t="s">
        <v>238</v>
      </c>
      <c r="AD32" s="12" t="s">
        <v>193</v>
      </c>
      <c r="AE32" s="12" t="s">
        <v>195</v>
      </c>
      <c r="AF32" s="14" t="s">
        <v>206</v>
      </c>
      <c r="AG32" s="23">
        <v>60</v>
      </c>
      <c r="AH32" s="12">
        <v>7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3">
        <f t="shared" si="0"/>
        <v>7</v>
      </c>
      <c r="BU32" s="14" t="s">
        <v>310</v>
      </c>
      <c r="BV32" s="14" t="s">
        <v>307</v>
      </c>
      <c r="BW32" s="14" t="s">
        <v>307</v>
      </c>
      <c r="BX32" s="14" t="s">
        <v>310</v>
      </c>
      <c r="BY32" s="14" t="s">
        <v>310</v>
      </c>
      <c r="BZ32" s="14" t="s">
        <v>310</v>
      </c>
      <c r="CA32" s="14" t="s">
        <v>310</v>
      </c>
      <c r="CB32" s="14" t="s">
        <v>310</v>
      </c>
      <c r="CC32" s="14" t="s">
        <v>310</v>
      </c>
      <c r="CD32" s="14" t="s">
        <v>310</v>
      </c>
      <c r="CE32" s="15">
        <f>(COUNTIF(BU32:CD32, "Conversational")*VLOOKUP("Conversational", langscore[], 2, 0)) + (COUNTIF(BU32:CD32, "Proficient")*VLOOKUP("Proficient", langscore[], 2, 0)) + (COUNTIF(BU32:CD32, "Native")*VLOOKUP("Native", langscore[], 2, 0))</f>
        <v>4</v>
      </c>
      <c r="CF32" s="21" t="s">
        <v>315</v>
      </c>
      <c r="CG32" s="16">
        <v>188</v>
      </c>
      <c r="CH32" s="59">
        <f t="shared" si="1"/>
        <v>74.015748031496059</v>
      </c>
      <c r="CI32" s="16">
        <v>188</v>
      </c>
      <c r="CJ32" s="10">
        <f t="shared" si="2"/>
        <v>24.124865957446811</v>
      </c>
      <c r="CK32" s="16">
        <v>23.6</v>
      </c>
      <c r="CL32" s="28">
        <v>4</v>
      </c>
      <c r="CM32" s="28">
        <v>1</v>
      </c>
      <c r="CN32" s="45" t="s">
        <v>402</v>
      </c>
      <c r="CO32" s="28">
        <v>0</v>
      </c>
      <c r="CP32" s="28">
        <v>0</v>
      </c>
      <c r="CQ32" s="43" t="s">
        <v>353</v>
      </c>
      <c r="CR32" s="55" t="s">
        <v>343</v>
      </c>
      <c r="CS32" s="67" t="s">
        <v>505</v>
      </c>
      <c r="CT32" s="67" t="s">
        <v>544</v>
      </c>
      <c r="CU32" s="67" t="s">
        <v>597</v>
      </c>
      <c r="CV32" s="67" t="s">
        <v>652</v>
      </c>
      <c r="CW32" s="67" t="s">
        <v>629</v>
      </c>
      <c r="CX32" s="67" t="s">
        <v>675</v>
      </c>
      <c r="CY32" s="67"/>
      <c r="CZ32" s="67" t="s">
        <v>740</v>
      </c>
      <c r="DA32" s="67" t="s">
        <v>741</v>
      </c>
      <c r="DB32" s="57"/>
      <c r="DC32" s="64" t="s">
        <v>471</v>
      </c>
      <c r="DD32" s="61" t="str">
        <f>VLOOKUP(J32, age[], 2, 1)</f>
        <v>50s</v>
      </c>
      <c r="DE32" s="61" t="str">
        <f>VLOOKUP(AG32, money[], 2, 1)</f>
        <v>Many</v>
      </c>
      <c r="DF32" s="61" t="str">
        <f>VLOOKUP(CE32, languagegroups[], 2, 1)</f>
        <v>Respectable</v>
      </c>
      <c r="DG32" s="61" t="str">
        <f>VLOOKUP(BT32, animals[], 2, 1)</f>
        <v>Enthusiastic</v>
      </c>
      <c r="DH32" s="61" t="str">
        <f t="shared" si="3"/>
        <v>Right</v>
      </c>
      <c r="DI32" s="61" t="str">
        <f>IFERROR(VLOOKUP(CJ32, weightclass[], 2, 1), "Average")</f>
        <v>Average</v>
      </c>
      <c r="DJ32" s="61" t="str">
        <f>VLOOKUP(CH32, heightclass[], 2, 1)</f>
        <v>Tall</v>
      </c>
      <c r="DK32" s="61" t="str">
        <f t="shared" si="4"/>
        <v>Law</v>
      </c>
      <c r="DL32" s="60" t="str">
        <f>VLOOKUP(CF32, faith[], 3, 0)</f>
        <v>Protestant</v>
      </c>
    </row>
    <row r="33" spans="1:116" ht="38.25" x14ac:dyDescent="0.25">
      <c r="A33" s="25">
        <v>33</v>
      </c>
      <c r="B33" s="51" t="s">
        <v>152</v>
      </c>
      <c r="C33" s="51" t="s">
        <v>125</v>
      </c>
      <c r="D33" s="51" t="s">
        <v>153</v>
      </c>
      <c r="E33" s="50" t="str">
        <f t="shared" si="5"/>
        <v>Harry S. Truman</v>
      </c>
      <c r="F33" s="11">
        <v>1884</v>
      </c>
      <c r="G33" s="11">
        <v>5</v>
      </c>
      <c r="H33" s="11">
        <v>8</v>
      </c>
      <c r="I33" s="11" t="s">
        <v>453</v>
      </c>
      <c r="J33" s="11">
        <v>60</v>
      </c>
      <c r="K33" s="11">
        <v>1972</v>
      </c>
      <c r="L33" s="11">
        <v>12</v>
      </c>
      <c r="M33" s="11">
        <v>26</v>
      </c>
      <c r="N33" s="47">
        <v>32373</v>
      </c>
      <c r="O33" s="41" t="s">
        <v>429</v>
      </c>
      <c r="P33" s="18">
        <v>1945</v>
      </c>
      <c r="Q33" s="18">
        <v>4</v>
      </c>
      <c r="R33" s="18">
        <v>12</v>
      </c>
      <c r="S33" s="18">
        <f t="shared" si="6"/>
        <v>1900</v>
      </c>
      <c r="T33" s="18">
        <f t="shared" si="7"/>
        <v>1</v>
      </c>
      <c r="U33" s="18">
        <f t="shared" si="8"/>
        <v>12</v>
      </c>
      <c r="V33" s="18">
        <v>7280</v>
      </c>
      <c r="W33" s="11" t="s">
        <v>23</v>
      </c>
      <c r="X33" s="51" t="s">
        <v>429</v>
      </c>
      <c r="Y33" s="25" t="s">
        <v>488</v>
      </c>
      <c r="Z33" s="16" t="s">
        <v>177</v>
      </c>
      <c r="AA33" s="12" t="s">
        <v>2</v>
      </c>
      <c r="AB33" s="12" t="s">
        <v>203</v>
      </c>
      <c r="AC33" s="12" t="s">
        <v>212</v>
      </c>
      <c r="AD33" s="12" t="s">
        <v>212</v>
      </c>
      <c r="AE33" s="12" t="s">
        <v>223</v>
      </c>
      <c r="AF33" s="14" t="s">
        <v>228</v>
      </c>
      <c r="AG33" s="23">
        <v>0</v>
      </c>
      <c r="AH33" s="12">
        <v>2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3">
        <f t="shared" si="0"/>
        <v>2</v>
      </c>
      <c r="BU33" s="14" t="s">
        <v>310</v>
      </c>
      <c r="BV33" s="14" t="s">
        <v>310</v>
      </c>
      <c r="BW33" s="14" t="s">
        <v>310</v>
      </c>
      <c r="BX33" s="14" t="s">
        <v>310</v>
      </c>
      <c r="BY33" s="14" t="s">
        <v>310</v>
      </c>
      <c r="BZ33" s="14" t="s">
        <v>310</v>
      </c>
      <c r="CA33" s="14" t="s">
        <v>310</v>
      </c>
      <c r="CB33" s="14" t="s">
        <v>310</v>
      </c>
      <c r="CC33" s="14" t="s">
        <v>310</v>
      </c>
      <c r="CD33" s="14" t="s">
        <v>310</v>
      </c>
      <c r="CE33" s="15">
        <f>(COUNTIF(BU33:CD33, "Conversational")*VLOOKUP("Conversational", langscore[], 2, 0)) + (COUNTIF(BU33:CD33, "Proficient")*VLOOKUP("Proficient", langscore[], 2, 0)) + (COUNTIF(BU33:CD33, "Native")*VLOOKUP("Native", langscore[], 2, 0))</f>
        <v>0</v>
      </c>
      <c r="CF33" s="21" t="s">
        <v>324</v>
      </c>
      <c r="CG33" s="16">
        <v>175</v>
      </c>
      <c r="CH33" s="59">
        <f t="shared" si="1"/>
        <v>68.897637795275585</v>
      </c>
      <c r="CI33" s="16">
        <v>167</v>
      </c>
      <c r="CJ33" s="10">
        <f t="shared" si="2"/>
        <v>24.732221766530614</v>
      </c>
      <c r="CK33" s="16">
        <v>26.3</v>
      </c>
      <c r="CL33" s="28">
        <v>0</v>
      </c>
      <c r="CM33" s="28">
        <v>1</v>
      </c>
      <c r="CN33" s="45" t="s">
        <v>404</v>
      </c>
      <c r="CO33" s="28">
        <v>1</v>
      </c>
      <c r="CP33" s="28">
        <v>1</v>
      </c>
      <c r="CQ33" s="43" t="s">
        <v>405</v>
      </c>
      <c r="CR33" s="55" t="s">
        <v>403</v>
      </c>
      <c r="CS33" s="67" t="s">
        <v>505</v>
      </c>
      <c r="CT33" s="67" t="s">
        <v>256</v>
      </c>
      <c r="CU33" s="67" t="s">
        <v>595</v>
      </c>
      <c r="CV33" s="67"/>
      <c r="CW33" s="67" t="s">
        <v>629</v>
      </c>
      <c r="CX33" s="67" t="s">
        <v>676</v>
      </c>
      <c r="CY33" s="67" t="s">
        <v>679</v>
      </c>
      <c r="CZ33" s="67" t="s">
        <v>708</v>
      </c>
      <c r="DA33" s="67" t="s">
        <v>732</v>
      </c>
      <c r="DB33" s="57"/>
      <c r="DC33" s="64" t="s">
        <v>471</v>
      </c>
      <c r="DD33" s="61" t="str">
        <f>VLOOKUP(J33, age[], 2, 1)</f>
        <v>60s</v>
      </c>
      <c r="DE33" s="61" t="str">
        <f>VLOOKUP(AG33, money[], 2, 1)</f>
        <v>Zero</v>
      </c>
      <c r="DF33" s="61" t="str">
        <f>VLOOKUP(CE33, languagegroups[], 2, 1)</f>
        <v>Nonexistent</v>
      </c>
      <c r="DG33" s="61" t="str">
        <f>VLOOKUP(BT33, animals[], 2, 1)</f>
        <v>Passive</v>
      </c>
      <c r="DH33" s="61" t="str">
        <f t="shared" si="3"/>
        <v>Left</v>
      </c>
      <c r="DI33" s="61" t="str">
        <f>IFERROR(VLOOKUP(CJ33, weightclass[], 2, 1), "Average")</f>
        <v>Average</v>
      </c>
      <c r="DJ33" s="61" t="str">
        <f>VLOOKUP(CH33, heightclass[], 2, 1)</f>
        <v>Average</v>
      </c>
      <c r="DK33" s="61" t="str">
        <f t="shared" si="4"/>
        <v>Business</v>
      </c>
      <c r="DL33" s="60" t="str">
        <f>VLOOKUP(CF33, faith[], 3, 0)</f>
        <v>Protestant</v>
      </c>
    </row>
    <row r="34" spans="1:116" ht="51" x14ac:dyDescent="0.25">
      <c r="A34" s="25">
        <v>34</v>
      </c>
      <c r="B34" s="51" t="s">
        <v>154</v>
      </c>
      <c r="C34" s="51" t="s">
        <v>151</v>
      </c>
      <c r="D34" s="51" t="s">
        <v>155</v>
      </c>
      <c r="E34" s="50" t="str">
        <f t="shared" si="5"/>
        <v>Dwight D. Eisenhower</v>
      </c>
      <c r="F34" s="11">
        <v>1890</v>
      </c>
      <c r="G34" s="11">
        <v>10</v>
      </c>
      <c r="H34" s="11">
        <v>14</v>
      </c>
      <c r="I34" s="11" t="s">
        <v>458</v>
      </c>
      <c r="J34" s="11">
        <v>62</v>
      </c>
      <c r="K34" s="11">
        <v>1969</v>
      </c>
      <c r="L34" s="11">
        <v>3</v>
      </c>
      <c r="M34" s="11">
        <v>28</v>
      </c>
      <c r="N34" s="47">
        <v>28654</v>
      </c>
      <c r="O34" s="41">
        <v>0.55200000000000005</v>
      </c>
      <c r="P34" s="18">
        <v>1953</v>
      </c>
      <c r="Q34" s="18">
        <v>1</v>
      </c>
      <c r="R34" s="18">
        <v>20</v>
      </c>
      <c r="S34" s="18">
        <f t="shared" si="6"/>
        <v>1900</v>
      </c>
      <c r="T34" s="18">
        <f t="shared" si="7"/>
        <v>1</v>
      </c>
      <c r="U34" s="18">
        <f t="shared" si="8"/>
        <v>20</v>
      </c>
      <c r="V34" s="18">
        <v>2989</v>
      </c>
      <c r="W34" s="11" t="s">
        <v>10</v>
      </c>
      <c r="X34" s="51" t="s">
        <v>72</v>
      </c>
      <c r="Y34" s="25" t="s">
        <v>73</v>
      </c>
      <c r="Z34" s="16" t="s">
        <v>178</v>
      </c>
      <c r="AA34" s="12" t="s">
        <v>204</v>
      </c>
      <c r="AB34" s="12" t="s">
        <v>205</v>
      </c>
      <c r="AC34" s="12" t="s">
        <v>205</v>
      </c>
      <c r="AD34" s="12" t="s">
        <v>205</v>
      </c>
      <c r="AE34" s="12" t="s">
        <v>204</v>
      </c>
      <c r="AF34" s="14" t="s">
        <v>229</v>
      </c>
      <c r="AG34" s="23">
        <v>8</v>
      </c>
      <c r="AH34" s="12">
        <v>1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3">
        <f t="shared" si="0"/>
        <v>1</v>
      </c>
      <c r="BU34" s="14" t="s">
        <v>310</v>
      </c>
      <c r="BV34" s="14" t="s">
        <v>310</v>
      </c>
      <c r="BW34" s="14" t="s">
        <v>310</v>
      </c>
      <c r="BX34" s="14" t="s">
        <v>310</v>
      </c>
      <c r="BY34" s="14" t="s">
        <v>310</v>
      </c>
      <c r="BZ34" s="14" t="s">
        <v>310</v>
      </c>
      <c r="CA34" s="14" t="s">
        <v>310</v>
      </c>
      <c r="CB34" s="14" t="s">
        <v>310</v>
      </c>
      <c r="CC34" s="14" t="s">
        <v>310</v>
      </c>
      <c r="CD34" s="14" t="s">
        <v>310</v>
      </c>
      <c r="CE34" s="15">
        <f>(COUNTIF(BU34:CD34, "Conversational")*VLOOKUP("Conversational", langscore[], 2, 0)) + (COUNTIF(BU34:CD34, "Proficient")*VLOOKUP("Proficient", langscore[], 2, 0)) + (COUNTIF(BU34:CD34, "Native")*VLOOKUP("Native", langscore[], 2, 0))</f>
        <v>0</v>
      </c>
      <c r="CF34" s="21" t="s">
        <v>312</v>
      </c>
      <c r="CG34" s="16">
        <v>179</v>
      </c>
      <c r="CH34" s="59">
        <f t="shared" si="1"/>
        <v>70.472440944881882</v>
      </c>
      <c r="CI34" s="16">
        <v>171</v>
      </c>
      <c r="CJ34" s="10">
        <f t="shared" si="2"/>
        <v>24.205430254985806</v>
      </c>
      <c r="CK34" s="16">
        <v>25.3</v>
      </c>
      <c r="CL34" s="28">
        <v>2</v>
      </c>
      <c r="CM34" s="28">
        <v>0</v>
      </c>
      <c r="CN34" s="45" t="s">
        <v>406</v>
      </c>
      <c r="CO34" s="28">
        <v>6</v>
      </c>
      <c r="CP34" s="28">
        <v>0</v>
      </c>
      <c r="CQ34" s="43" t="s">
        <v>380</v>
      </c>
      <c r="CR34" s="55" t="s">
        <v>374</v>
      </c>
      <c r="CS34" s="67" t="s">
        <v>526</v>
      </c>
      <c r="CT34" s="67" t="s">
        <v>256</v>
      </c>
      <c r="CU34" s="67" t="s">
        <v>595</v>
      </c>
      <c r="CV34" s="67" t="s">
        <v>643</v>
      </c>
      <c r="CW34" s="67" t="s">
        <v>629</v>
      </c>
      <c r="CX34" s="67" t="s">
        <v>675</v>
      </c>
      <c r="CY34" s="67"/>
      <c r="CZ34" s="67" t="s">
        <v>716</v>
      </c>
      <c r="DA34" s="67" t="s">
        <v>742</v>
      </c>
      <c r="DB34" s="57"/>
      <c r="DC34" s="64" t="s">
        <v>471</v>
      </c>
      <c r="DD34" s="61" t="str">
        <f>VLOOKUP(J34, age[], 2, 1)</f>
        <v>60s</v>
      </c>
      <c r="DE34" s="61" t="str">
        <f>VLOOKUP(AG34, money[], 2, 1)</f>
        <v>A Few</v>
      </c>
      <c r="DF34" s="61" t="str">
        <f>VLOOKUP(CE34, languagegroups[], 2, 1)</f>
        <v>Nonexistent</v>
      </c>
      <c r="DG34" s="61" t="str">
        <f>VLOOKUP(BT34, animals[], 2, 1)</f>
        <v>Passive</v>
      </c>
      <c r="DH34" s="61" t="str">
        <f t="shared" si="3"/>
        <v>Right</v>
      </c>
      <c r="DI34" s="61" t="str">
        <f>IFERROR(VLOOKUP(CJ34, weightclass[], 2, 1), "Average")</f>
        <v>Average</v>
      </c>
      <c r="DJ34" s="61" t="str">
        <f>VLOOKUP(CH34, heightclass[], 2, 1)</f>
        <v>Average</v>
      </c>
      <c r="DK34" s="61" t="str">
        <f t="shared" si="4"/>
        <v>Military</v>
      </c>
      <c r="DL34" s="60" t="str">
        <f>VLOOKUP(CF34, faith[], 3, 0)</f>
        <v>Protestant</v>
      </c>
    </row>
    <row r="35" spans="1:116" ht="38.25" x14ac:dyDescent="0.25">
      <c r="A35" s="25">
        <v>35</v>
      </c>
      <c r="B35" s="51" t="s">
        <v>96</v>
      </c>
      <c r="C35" s="51" t="s">
        <v>156</v>
      </c>
      <c r="D35" s="51" t="s">
        <v>157</v>
      </c>
      <c r="E35" s="50" t="str">
        <f t="shared" si="5"/>
        <v>John F. Kennedy</v>
      </c>
      <c r="F35" s="48">
        <v>1917</v>
      </c>
      <c r="G35" s="48">
        <v>5</v>
      </c>
      <c r="H35" s="48">
        <v>29</v>
      </c>
      <c r="I35" s="48" t="s">
        <v>461</v>
      </c>
      <c r="J35" s="11">
        <v>43</v>
      </c>
      <c r="K35" s="11">
        <v>1963</v>
      </c>
      <c r="L35" s="11">
        <v>11</v>
      </c>
      <c r="M35" s="11">
        <v>22</v>
      </c>
      <c r="N35" s="47">
        <v>16978</v>
      </c>
      <c r="O35" s="41">
        <v>0.497</v>
      </c>
      <c r="P35" s="18">
        <v>1961</v>
      </c>
      <c r="Q35" s="18">
        <v>1</v>
      </c>
      <c r="R35" s="18">
        <v>20</v>
      </c>
      <c r="S35" s="18">
        <f t="shared" si="6"/>
        <v>1900</v>
      </c>
      <c r="T35" s="18">
        <f t="shared" si="7"/>
        <v>1</v>
      </c>
      <c r="U35" s="18">
        <f t="shared" si="8"/>
        <v>20</v>
      </c>
      <c r="V35" s="18">
        <v>0</v>
      </c>
      <c r="W35" s="11" t="s">
        <v>23</v>
      </c>
      <c r="X35" s="51" t="s">
        <v>74</v>
      </c>
      <c r="Y35" s="25" t="s">
        <v>75</v>
      </c>
      <c r="Z35" s="16" t="s">
        <v>178</v>
      </c>
      <c r="AA35" s="12" t="s">
        <v>203</v>
      </c>
      <c r="AB35" s="12" t="s">
        <v>200</v>
      </c>
      <c r="AC35" s="12" t="s">
        <v>204</v>
      </c>
      <c r="AD35" s="12" t="s">
        <v>205</v>
      </c>
      <c r="AE35" s="12" t="s">
        <v>230</v>
      </c>
      <c r="AF35" s="14" t="s">
        <v>194</v>
      </c>
      <c r="AG35" s="23">
        <v>500</v>
      </c>
      <c r="AH35" s="12">
        <v>13</v>
      </c>
      <c r="AI35" s="12">
        <v>0</v>
      </c>
      <c r="AJ35" s="12">
        <v>4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1</v>
      </c>
      <c r="AU35" s="12">
        <v>0</v>
      </c>
      <c r="AV35" s="12">
        <v>0</v>
      </c>
      <c r="AW35" s="12">
        <v>1</v>
      </c>
      <c r="AX35" s="12">
        <v>0</v>
      </c>
      <c r="AY35" s="12">
        <v>0</v>
      </c>
      <c r="AZ35" s="12">
        <v>1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2</v>
      </c>
      <c r="BS35" s="12">
        <v>2</v>
      </c>
      <c r="BT35" s="13">
        <f t="shared" si="0"/>
        <v>24</v>
      </c>
      <c r="BU35" s="14" t="s">
        <v>310</v>
      </c>
      <c r="BV35" s="14" t="s">
        <v>310</v>
      </c>
      <c r="BW35" s="14" t="s">
        <v>310</v>
      </c>
      <c r="BX35" s="14" t="s">
        <v>310</v>
      </c>
      <c r="BY35" s="14" t="s">
        <v>310</v>
      </c>
      <c r="BZ35" s="14" t="s">
        <v>310</v>
      </c>
      <c r="CA35" s="14" t="s">
        <v>310</v>
      </c>
      <c r="CB35" s="14" t="s">
        <v>310</v>
      </c>
      <c r="CC35" s="14" t="s">
        <v>310</v>
      </c>
      <c r="CD35" s="14" t="s">
        <v>310</v>
      </c>
      <c r="CE35" s="15">
        <f>(COUNTIF(BU35:CD35, "Conversational")*VLOOKUP("Conversational", langscore[], 2, 0)) + (COUNTIF(BU35:CD35, "Proficient")*VLOOKUP("Proficient", langscore[], 2, 0)) + (COUNTIF(BU35:CD35, "Native")*VLOOKUP("Native", langscore[], 2, 0))</f>
        <v>0</v>
      </c>
      <c r="CF35" s="21" t="s">
        <v>327</v>
      </c>
      <c r="CG35" s="16">
        <v>183</v>
      </c>
      <c r="CH35" s="59">
        <f t="shared" si="1"/>
        <v>72.047244094488192</v>
      </c>
      <c r="CI35" s="16">
        <v>173</v>
      </c>
      <c r="CJ35" s="10">
        <f t="shared" si="2"/>
        <v>23.429697524560304</v>
      </c>
      <c r="CK35" s="16">
        <v>22.6</v>
      </c>
      <c r="CL35" s="28">
        <v>2</v>
      </c>
      <c r="CM35" s="28">
        <v>1</v>
      </c>
      <c r="CN35" s="45" t="s">
        <v>408</v>
      </c>
      <c r="CO35" s="28">
        <v>3</v>
      </c>
      <c r="CP35" s="28">
        <v>5</v>
      </c>
      <c r="CQ35" s="43" t="s">
        <v>372</v>
      </c>
      <c r="CR35" s="55" t="s">
        <v>343</v>
      </c>
      <c r="CS35" s="67" t="s">
        <v>505</v>
      </c>
      <c r="CT35" s="67" t="s">
        <v>514</v>
      </c>
      <c r="CU35" s="66" t="s">
        <v>597</v>
      </c>
      <c r="CV35" s="67"/>
      <c r="CW35" s="67" t="s">
        <v>629</v>
      </c>
      <c r="CX35" s="67" t="s">
        <v>678</v>
      </c>
      <c r="CY35" s="67"/>
      <c r="CZ35" s="67" t="s">
        <v>740</v>
      </c>
      <c r="DA35" s="67" t="s">
        <v>743</v>
      </c>
      <c r="DB35" s="57"/>
      <c r="DC35" s="64" t="s">
        <v>471</v>
      </c>
      <c r="DD35" s="61" t="str">
        <f>VLOOKUP(J35, age[], 2, 1)</f>
        <v>40s</v>
      </c>
      <c r="DE35" s="61" t="str">
        <f>VLOOKUP(AG35, money[], 2, 1)</f>
        <v>Too Many</v>
      </c>
      <c r="DF35" s="61" t="str">
        <f>VLOOKUP(CE35, languagegroups[], 2, 1)</f>
        <v>Nonexistent</v>
      </c>
      <c r="DG35" s="61" t="str">
        <f>VLOOKUP(BT35, animals[], 2, 1)</f>
        <v>Zookeeper</v>
      </c>
      <c r="DH35" s="61" t="str">
        <f t="shared" si="3"/>
        <v>Right</v>
      </c>
      <c r="DI35" s="61" t="str">
        <f>IFERROR(VLOOKUP(CJ35, weightclass[], 2, 1), "Average")</f>
        <v>Average</v>
      </c>
      <c r="DJ35" s="61" t="str">
        <f>VLOOKUP(CH35, heightclass[], 2, 1)</f>
        <v>Tall</v>
      </c>
      <c r="DK35" s="61" t="str">
        <f t="shared" si="4"/>
        <v>Other</v>
      </c>
      <c r="DL35" s="60" t="str">
        <f>VLOOKUP(CF35, faith[], 3, 0)</f>
        <v>Catholic</v>
      </c>
    </row>
    <row r="36" spans="1:116" ht="38.25" x14ac:dyDescent="0.25">
      <c r="A36" s="25">
        <v>36</v>
      </c>
      <c r="B36" s="51" t="s">
        <v>158</v>
      </c>
      <c r="C36" s="51" t="s">
        <v>128</v>
      </c>
      <c r="D36" s="51" t="s">
        <v>123</v>
      </c>
      <c r="E36" s="50" t="str">
        <f t="shared" si="5"/>
        <v>Lyndon B. Johnson</v>
      </c>
      <c r="F36" s="48">
        <v>1908</v>
      </c>
      <c r="G36" s="48">
        <v>8</v>
      </c>
      <c r="H36" s="48">
        <v>27</v>
      </c>
      <c r="I36" s="48" t="s">
        <v>460</v>
      </c>
      <c r="J36" s="11">
        <v>55</v>
      </c>
      <c r="K36" s="11">
        <v>1973</v>
      </c>
      <c r="L36" s="11">
        <v>1</v>
      </c>
      <c r="M36" s="11">
        <v>22</v>
      </c>
      <c r="N36" s="47">
        <v>23524</v>
      </c>
      <c r="O36" s="41" t="s">
        <v>429</v>
      </c>
      <c r="P36" s="18">
        <v>1963</v>
      </c>
      <c r="Q36" s="18">
        <v>11</v>
      </c>
      <c r="R36" s="18">
        <v>22</v>
      </c>
      <c r="S36" s="18">
        <f t="shared" si="6"/>
        <v>1900</v>
      </c>
      <c r="T36" s="18">
        <f t="shared" si="7"/>
        <v>1</v>
      </c>
      <c r="U36" s="18">
        <f t="shared" si="8"/>
        <v>22</v>
      </c>
      <c r="V36" s="18">
        <v>1463</v>
      </c>
      <c r="W36" s="11" t="s">
        <v>23</v>
      </c>
      <c r="X36" s="51" t="s">
        <v>429</v>
      </c>
      <c r="Y36" s="25" t="s">
        <v>488</v>
      </c>
      <c r="Z36" s="16" t="s">
        <v>178</v>
      </c>
      <c r="AA36" s="12" t="s">
        <v>191</v>
      </c>
      <c r="AB36" s="12" t="s">
        <v>203</v>
      </c>
      <c r="AC36" s="12" t="s">
        <v>200</v>
      </c>
      <c r="AD36" s="12" t="s">
        <v>238</v>
      </c>
      <c r="AE36" s="12" t="s">
        <v>232</v>
      </c>
      <c r="AF36" s="14" t="s">
        <v>231</v>
      </c>
      <c r="AG36" s="23">
        <v>98</v>
      </c>
      <c r="AH36" s="12">
        <v>3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 t="s">
        <v>332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 t="s">
        <v>332</v>
      </c>
      <c r="BT36" s="13">
        <f t="shared" si="0"/>
        <v>3</v>
      </c>
      <c r="BU36" s="14" t="s">
        <v>310</v>
      </c>
      <c r="BV36" s="14" t="s">
        <v>310</v>
      </c>
      <c r="BW36" s="14" t="s">
        <v>310</v>
      </c>
      <c r="BX36" s="14" t="s">
        <v>310</v>
      </c>
      <c r="BY36" s="14" t="s">
        <v>310</v>
      </c>
      <c r="BZ36" s="14" t="s">
        <v>310</v>
      </c>
      <c r="CA36" s="14" t="s">
        <v>310</v>
      </c>
      <c r="CB36" s="14" t="s">
        <v>310</v>
      </c>
      <c r="CC36" s="14" t="s">
        <v>310</v>
      </c>
      <c r="CD36" s="14" t="s">
        <v>310</v>
      </c>
      <c r="CE36" s="15">
        <f>(COUNTIF(BU36:CD36, "Conversational")*VLOOKUP("Conversational", langscore[], 2, 0)) + (COUNTIF(BU36:CD36, "Proficient")*VLOOKUP("Proficient", langscore[], 2, 0)) + (COUNTIF(BU36:CD36, "Native")*VLOOKUP("Native", langscore[], 2, 0))</f>
        <v>0</v>
      </c>
      <c r="CF36" s="21" t="s">
        <v>323</v>
      </c>
      <c r="CG36" s="16">
        <v>193</v>
      </c>
      <c r="CH36" s="59">
        <f t="shared" si="1"/>
        <v>75.984251968503941</v>
      </c>
      <c r="CI36" s="16">
        <v>200</v>
      </c>
      <c r="CJ36" s="10">
        <f t="shared" si="2"/>
        <v>24.352196300571823</v>
      </c>
      <c r="CK36" s="16">
        <v>26</v>
      </c>
      <c r="CL36" s="28">
        <v>0</v>
      </c>
      <c r="CM36" s="28">
        <v>2</v>
      </c>
      <c r="CN36" s="45" t="s">
        <v>410</v>
      </c>
      <c r="CO36" s="28">
        <v>1</v>
      </c>
      <c r="CP36" s="28">
        <v>3</v>
      </c>
      <c r="CQ36" s="43" t="s">
        <v>345</v>
      </c>
      <c r="CR36" s="55" t="s">
        <v>409</v>
      </c>
      <c r="CS36" s="67" t="s">
        <v>505</v>
      </c>
      <c r="CT36" s="67" t="s">
        <v>256</v>
      </c>
      <c r="CU36" s="66" t="s">
        <v>597</v>
      </c>
      <c r="CV36" s="67"/>
      <c r="CW36" s="67" t="s">
        <v>629</v>
      </c>
      <c r="CX36" s="67" t="s">
        <v>678</v>
      </c>
      <c r="CY36" s="67" t="s">
        <v>705</v>
      </c>
      <c r="CZ36" s="67" t="s">
        <v>716</v>
      </c>
      <c r="DA36" s="67" t="s">
        <v>744</v>
      </c>
      <c r="DB36" s="57"/>
      <c r="DC36" s="64" t="s">
        <v>471</v>
      </c>
      <c r="DD36" s="61" t="str">
        <f>VLOOKUP(J36, age[], 2, 1)</f>
        <v>50s</v>
      </c>
      <c r="DE36" s="61" t="str">
        <f>VLOOKUP(AG36, money[], 2, 1)</f>
        <v>Many</v>
      </c>
      <c r="DF36" s="61" t="str">
        <f>VLOOKUP(CE36, languagegroups[], 2, 1)</f>
        <v>Nonexistent</v>
      </c>
      <c r="DG36" s="61" t="str">
        <f>VLOOKUP(BT36, animals[], 2, 1)</f>
        <v>Passive</v>
      </c>
      <c r="DH36" s="61" t="str">
        <f t="shared" si="3"/>
        <v>Right</v>
      </c>
      <c r="DI36" s="61" t="str">
        <f>IFERROR(VLOOKUP(CJ36, weightclass[], 2, 1), "Average")</f>
        <v>Average</v>
      </c>
      <c r="DJ36" s="61" t="str">
        <f>VLOOKUP(CH36, heightclass[], 2, 1)</f>
        <v>Tall</v>
      </c>
      <c r="DK36" s="61" t="str">
        <f t="shared" si="4"/>
        <v>Academic</v>
      </c>
      <c r="DL36" s="60" t="str">
        <f>VLOOKUP(CF36, faith[], 3, 0)</f>
        <v>Protestant</v>
      </c>
    </row>
    <row r="37" spans="1:116" ht="38.25" x14ac:dyDescent="0.25">
      <c r="A37" s="25">
        <v>37</v>
      </c>
      <c r="B37" s="51" t="s">
        <v>159</v>
      </c>
      <c r="C37" s="51"/>
      <c r="D37" s="51" t="s">
        <v>160</v>
      </c>
      <c r="E37" s="50" t="str">
        <f t="shared" si="5"/>
        <v>Richard  Nixon</v>
      </c>
      <c r="F37" s="48">
        <v>1913</v>
      </c>
      <c r="G37" s="48">
        <v>1</v>
      </c>
      <c r="H37" s="48">
        <v>9</v>
      </c>
      <c r="I37" s="48" t="s">
        <v>457</v>
      </c>
      <c r="J37" s="11">
        <v>56</v>
      </c>
      <c r="K37" s="11">
        <v>1994</v>
      </c>
      <c r="L37" s="11">
        <v>4</v>
      </c>
      <c r="M37" s="11">
        <v>22</v>
      </c>
      <c r="N37" s="47">
        <v>29688</v>
      </c>
      <c r="O37" s="41">
        <v>0.434</v>
      </c>
      <c r="P37" s="18">
        <v>1969</v>
      </c>
      <c r="Q37" s="18">
        <v>1</v>
      </c>
      <c r="R37" s="18">
        <v>20</v>
      </c>
      <c r="S37" s="18">
        <f t="shared" si="6"/>
        <v>1900</v>
      </c>
      <c r="T37" s="18">
        <f t="shared" si="7"/>
        <v>1</v>
      </c>
      <c r="U37" s="18">
        <f t="shared" si="8"/>
        <v>20</v>
      </c>
      <c r="V37" s="18">
        <v>7196</v>
      </c>
      <c r="W37" s="11" t="s">
        <v>10</v>
      </c>
      <c r="X37" s="51" t="s">
        <v>76</v>
      </c>
      <c r="Y37" s="25" t="s">
        <v>251</v>
      </c>
      <c r="Z37" s="16" t="s">
        <v>178</v>
      </c>
      <c r="AA37" s="12" t="s">
        <v>188</v>
      </c>
      <c r="AB37" s="12" t="s">
        <v>191</v>
      </c>
      <c r="AC37" s="12" t="s">
        <v>203</v>
      </c>
      <c r="AD37" s="12" t="s">
        <v>200</v>
      </c>
      <c r="AE37" s="12" t="s">
        <v>195</v>
      </c>
      <c r="AF37" s="14" t="s">
        <v>233</v>
      </c>
      <c r="AG37" s="23">
        <v>15</v>
      </c>
      <c r="AH37" s="12">
        <v>4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3">
        <f t="shared" si="0"/>
        <v>4</v>
      </c>
      <c r="BU37" s="14" t="s">
        <v>310</v>
      </c>
      <c r="BV37" s="14" t="s">
        <v>310</v>
      </c>
      <c r="BW37" s="14" t="s">
        <v>310</v>
      </c>
      <c r="BX37" s="14" t="s">
        <v>310</v>
      </c>
      <c r="BY37" s="14" t="s">
        <v>310</v>
      </c>
      <c r="BZ37" s="14" t="s">
        <v>310</v>
      </c>
      <c r="CA37" s="14" t="s">
        <v>310</v>
      </c>
      <c r="CB37" s="14" t="s">
        <v>310</v>
      </c>
      <c r="CC37" s="14" t="s">
        <v>310</v>
      </c>
      <c r="CD37" s="14" t="s">
        <v>310</v>
      </c>
      <c r="CE37" s="15">
        <f>(COUNTIF(BU37:CD37, "Conversational")*VLOOKUP("Conversational", langscore[], 2, 0)) + (COUNTIF(BU37:CD37, "Proficient")*VLOOKUP("Proficient", langscore[], 2, 0)) + (COUNTIF(BU37:CD37, "Native")*VLOOKUP("Native", langscore[], 2, 0))</f>
        <v>0</v>
      </c>
      <c r="CF37" s="21" t="s">
        <v>326</v>
      </c>
      <c r="CG37" s="16">
        <v>182</v>
      </c>
      <c r="CH37" s="59">
        <f t="shared" si="1"/>
        <v>71.653543307086608</v>
      </c>
      <c r="CI37" s="16">
        <v>175</v>
      </c>
      <c r="CJ37" s="10">
        <f t="shared" si="2"/>
        <v>23.961722316145398</v>
      </c>
      <c r="CK37" s="16">
        <v>23.9</v>
      </c>
      <c r="CL37" s="28">
        <v>0</v>
      </c>
      <c r="CM37" s="28">
        <v>2</v>
      </c>
      <c r="CN37" s="45" t="s">
        <v>412</v>
      </c>
      <c r="CO37" s="28">
        <v>4</v>
      </c>
      <c r="CP37" s="28">
        <v>0</v>
      </c>
      <c r="CQ37" s="43" t="s">
        <v>353</v>
      </c>
      <c r="CR37" s="55" t="s">
        <v>411</v>
      </c>
      <c r="CS37" s="67" t="s">
        <v>516</v>
      </c>
      <c r="CT37" s="67" t="s">
        <v>256</v>
      </c>
      <c r="CU37" s="67" t="s">
        <v>595</v>
      </c>
      <c r="CV37" s="67"/>
      <c r="CW37" s="67" t="s">
        <v>629</v>
      </c>
      <c r="CX37" s="67" t="s">
        <v>676</v>
      </c>
      <c r="CY37" s="67" t="s">
        <v>679</v>
      </c>
      <c r="CZ37" s="67" t="s">
        <v>745</v>
      </c>
      <c r="DA37" s="67"/>
      <c r="DB37" s="57"/>
      <c r="DC37" s="64" t="s">
        <v>471</v>
      </c>
      <c r="DD37" s="61" t="str">
        <f>VLOOKUP(J37, age[], 2, 1)</f>
        <v>50s</v>
      </c>
      <c r="DE37" s="61" t="str">
        <f>VLOOKUP(AG37, money[], 2, 1)</f>
        <v>Many</v>
      </c>
      <c r="DF37" s="61" t="str">
        <f>VLOOKUP(CE37, languagegroups[], 2, 1)</f>
        <v>Nonexistent</v>
      </c>
      <c r="DG37" s="61" t="str">
        <f>VLOOKUP(BT37, animals[], 2, 1)</f>
        <v>Passive</v>
      </c>
      <c r="DH37" s="61" t="str">
        <f t="shared" si="3"/>
        <v>Right</v>
      </c>
      <c r="DI37" s="61" t="str">
        <f>IFERROR(VLOOKUP(CJ37, weightclass[], 2, 1), "Average")</f>
        <v>Average</v>
      </c>
      <c r="DJ37" s="61" t="str">
        <f>VLOOKUP(CH37, heightclass[], 2, 1)</f>
        <v>Average</v>
      </c>
      <c r="DK37" s="61" t="str">
        <f t="shared" si="4"/>
        <v>Law</v>
      </c>
      <c r="DL37" s="60" t="str">
        <f>VLOOKUP(CF37, faith[], 3, 0)</f>
        <v>Protestant</v>
      </c>
    </row>
    <row r="38" spans="1:116" ht="38.25" x14ac:dyDescent="0.25">
      <c r="A38" s="25">
        <v>38</v>
      </c>
      <c r="B38" s="51" t="s">
        <v>161</v>
      </c>
      <c r="C38" s="51"/>
      <c r="D38" s="51" t="s">
        <v>162</v>
      </c>
      <c r="E38" s="50" t="str">
        <f t="shared" si="5"/>
        <v>Gerald  Ford</v>
      </c>
      <c r="F38" s="48">
        <v>1913</v>
      </c>
      <c r="G38" s="48">
        <v>7</v>
      </c>
      <c r="H38" s="48">
        <v>14</v>
      </c>
      <c r="I38" s="48" t="s">
        <v>454</v>
      </c>
      <c r="J38" s="11">
        <v>61</v>
      </c>
      <c r="K38" s="11">
        <v>2006</v>
      </c>
      <c r="L38" s="11">
        <v>12</v>
      </c>
      <c r="M38" s="11">
        <v>26</v>
      </c>
      <c r="N38" s="47">
        <v>34133</v>
      </c>
      <c r="O38" s="41" t="s">
        <v>429</v>
      </c>
      <c r="P38" s="18">
        <v>1974</v>
      </c>
      <c r="Q38" s="18">
        <v>8</v>
      </c>
      <c r="R38" s="18">
        <v>9</v>
      </c>
      <c r="S38" s="18">
        <f t="shared" si="6"/>
        <v>1900</v>
      </c>
      <c r="T38" s="18">
        <f t="shared" si="7"/>
        <v>1</v>
      </c>
      <c r="U38" s="18">
        <f t="shared" si="8"/>
        <v>9</v>
      </c>
      <c r="V38" s="49">
        <v>10932</v>
      </c>
      <c r="W38" s="11" t="s">
        <v>10</v>
      </c>
      <c r="X38" s="51" t="s">
        <v>429</v>
      </c>
      <c r="Y38" s="25" t="s">
        <v>488</v>
      </c>
      <c r="Z38" s="16" t="s">
        <v>177</v>
      </c>
      <c r="AA38" s="12" t="s">
        <v>191</v>
      </c>
      <c r="AB38" s="12" t="s">
        <v>200</v>
      </c>
      <c r="AC38" s="12" t="s">
        <v>204</v>
      </c>
      <c r="AD38" s="12" t="s">
        <v>205</v>
      </c>
      <c r="AE38" s="12" t="s">
        <v>195</v>
      </c>
      <c r="AF38" s="14" t="s">
        <v>252</v>
      </c>
      <c r="AG38" s="23">
        <v>7</v>
      </c>
      <c r="AH38" s="12">
        <v>2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1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3">
        <f t="shared" si="0"/>
        <v>3</v>
      </c>
      <c r="BU38" s="14" t="s">
        <v>310</v>
      </c>
      <c r="BV38" s="14" t="s">
        <v>310</v>
      </c>
      <c r="BW38" s="14" t="s">
        <v>310</v>
      </c>
      <c r="BX38" s="14" t="s">
        <v>310</v>
      </c>
      <c r="BY38" s="14" t="s">
        <v>310</v>
      </c>
      <c r="BZ38" s="14" t="s">
        <v>310</v>
      </c>
      <c r="CA38" s="14" t="s">
        <v>310</v>
      </c>
      <c r="CB38" s="14" t="s">
        <v>310</v>
      </c>
      <c r="CC38" s="14" t="s">
        <v>310</v>
      </c>
      <c r="CD38" s="14" t="s">
        <v>310</v>
      </c>
      <c r="CE38" s="15">
        <f>(COUNTIF(BU38:CD38, "Conversational")*VLOOKUP("Conversational", langscore[], 2, 0)) + (COUNTIF(BU38:CD38, "Proficient")*VLOOKUP("Proficient", langscore[], 2, 0)) + (COUNTIF(BU38:CD38, "Native")*VLOOKUP("Native", langscore[], 2, 0))</f>
        <v>0</v>
      </c>
      <c r="CF38" s="21" t="s">
        <v>315</v>
      </c>
      <c r="CG38" s="16">
        <v>183</v>
      </c>
      <c r="CH38" s="59">
        <f t="shared" si="1"/>
        <v>72.047244094488192</v>
      </c>
      <c r="CI38" s="16">
        <v>190</v>
      </c>
      <c r="CJ38" s="10">
        <f t="shared" si="2"/>
        <v>25.732037743736747</v>
      </c>
      <c r="CK38" s="16">
        <v>25.7</v>
      </c>
      <c r="CL38" s="28">
        <v>3</v>
      </c>
      <c r="CM38" s="28">
        <v>1</v>
      </c>
      <c r="CN38" s="45" t="s">
        <v>414</v>
      </c>
      <c r="CO38" s="28">
        <v>4</v>
      </c>
      <c r="CP38" s="28">
        <v>2</v>
      </c>
      <c r="CQ38" s="43" t="s">
        <v>415</v>
      </c>
      <c r="CR38" s="55" t="s">
        <v>413</v>
      </c>
      <c r="CS38" s="67" t="s">
        <v>526</v>
      </c>
      <c r="CT38" s="67" t="s">
        <v>585</v>
      </c>
      <c r="CU38" s="67" t="s">
        <v>598</v>
      </c>
      <c r="CV38" s="67" t="s">
        <v>633</v>
      </c>
      <c r="CW38" s="67" t="s">
        <v>629</v>
      </c>
      <c r="CX38" s="67" t="s">
        <v>678</v>
      </c>
      <c r="CY38" s="67" t="s">
        <v>706</v>
      </c>
      <c r="CZ38" s="67" t="s">
        <v>734</v>
      </c>
      <c r="DA38" s="67" t="s">
        <v>746</v>
      </c>
      <c r="DB38" s="57"/>
      <c r="DC38" s="64" t="s">
        <v>471</v>
      </c>
      <c r="DD38" s="61" t="str">
        <f>VLOOKUP(J38, age[], 2, 1)</f>
        <v>60s</v>
      </c>
      <c r="DE38" s="61" t="str">
        <f>VLOOKUP(AG38, money[], 2, 1)</f>
        <v>A Few</v>
      </c>
      <c r="DF38" s="61" t="str">
        <f>VLOOKUP(CE38, languagegroups[], 2, 1)</f>
        <v>Nonexistent</v>
      </c>
      <c r="DG38" s="61" t="str">
        <f>VLOOKUP(BT38, animals[], 2, 1)</f>
        <v>Passive</v>
      </c>
      <c r="DH38" s="61" t="str">
        <f t="shared" si="3"/>
        <v>Left</v>
      </c>
      <c r="DI38" s="61" t="str">
        <f>IFERROR(VLOOKUP(CJ38, weightclass[], 2, 1), "Average")</f>
        <v>Overweight</v>
      </c>
      <c r="DJ38" s="61" t="str">
        <f>VLOOKUP(CH38, heightclass[], 2, 1)</f>
        <v>Tall</v>
      </c>
      <c r="DK38" s="61" t="str">
        <f t="shared" si="4"/>
        <v>Law</v>
      </c>
      <c r="DL38" s="60" t="str">
        <f>VLOOKUP(CF38, faith[], 3, 0)</f>
        <v>Protestant</v>
      </c>
    </row>
    <row r="39" spans="1:116" ht="38.25" x14ac:dyDescent="0.25">
      <c r="A39" s="25">
        <v>39</v>
      </c>
      <c r="B39" s="51" t="s">
        <v>163</v>
      </c>
      <c r="C39" s="51"/>
      <c r="D39" s="51" t="s">
        <v>164</v>
      </c>
      <c r="E39" s="50" t="str">
        <f t="shared" si="5"/>
        <v>Jimmy  Carter</v>
      </c>
      <c r="F39" s="48">
        <v>1924</v>
      </c>
      <c r="G39" s="48">
        <v>10</v>
      </c>
      <c r="H39" s="48">
        <v>1</v>
      </c>
      <c r="I39" s="48" t="s">
        <v>458</v>
      </c>
      <c r="J39" s="11">
        <v>52</v>
      </c>
      <c r="K39" s="11" t="s">
        <v>429</v>
      </c>
      <c r="L39" s="11" t="s">
        <v>429</v>
      </c>
      <c r="M39" s="11" t="s">
        <v>429</v>
      </c>
      <c r="N39" s="47">
        <v>32163</v>
      </c>
      <c r="O39" s="41">
        <v>0.501</v>
      </c>
      <c r="P39" s="18">
        <v>1977</v>
      </c>
      <c r="Q39" s="18">
        <v>1</v>
      </c>
      <c r="R39" s="18">
        <v>20</v>
      </c>
      <c r="S39" s="18">
        <f t="shared" si="6"/>
        <v>1900</v>
      </c>
      <c r="T39" s="18">
        <f t="shared" si="7"/>
        <v>1</v>
      </c>
      <c r="U39" s="18">
        <f t="shared" si="8"/>
        <v>20</v>
      </c>
      <c r="V39" s="49">
        <v>11598</v>
      </c>
      <c r="W39" s="11" t="s">
        <v>23</v>
      </c>
      <c r="X39" s="51" t="s">
        <v>79</v>
      </c>
      <c r="Y39" s="25" t="s">
        <v>80</v>
      </c>
      <c r="Z39" s="16" t="s">
        <v>178</v>
      </c>
      <c r="AA39" s="12" t="s">
        <v>202</v>
      </c>
      <c r="AB39" s="12" t="s">
        <v>193</v>
      </c>
      <c r="AC39" s="12" t="s">
        <v>204</v>
      </c>
      <c r="AD39" s="12" t="s">
        <v>205</v>
      </c>
      <c r="AE39" s="12" t="s">
        <v>235</v>
      </c>
      <c r="AF39" s="14" t="s">
        <v>234</v>
      </c>
      <c r="AG39" s="23">
        <v>7</v>
      </c>
      <c r="AH39" s="12">
        <v>2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1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3">
        <f t="shared" si="0"/>
        <v>3</v>
      </c>
      <c r="BU39" s="14" t="s">
        <v>310</v>
      </c>
      <c r="BV39" s="14" t="s">
        <v>310</v>
      </c>
      <c r="BW39" s="14" t="s">
        <v>310</v>
      </c>
      <c r="BX39" s="14" t="s">
        <v>310</v>
      </c>
      <c r="BY39" s="14" t="s">
        <v>310</v>
      </c>
      <c r="BZ39" s="14" t="s">
        <v>310</v>
      </c>
      <c r="CA39" s="14" t="s">
        <v>310</v>
      </c>
      <c r="CB39" s="14" t="s">
        <v>310</v>
      </c>
      <c r="CC39" s="14" t="s">
        <v>310</v>
      </c>
      <c r="CD39" s="14" t="s">
        <v>309</v>
      </c>
      <c r="CE39" s="15">
        <f>(COUNTIF(BU39:CD39, "Conversational")*VLOOKUP("Conversational", langscore[], 2, 0)) + (COUNTIF(BU39:CD39, "Proficient")*VLOOKUP("Proficient", langscore[], 2, 0)) + (COUNTIF(BU39:CD39, "Native")*VLOOKUP("Native", langscore[], 2, 0))</f>
        <v>1</v>
      </c>
      <c r="CF39" s="21" t="s">
        <v>324</v>
      </c>
      <c r="CG39" s="16">
        <v>177</v>
      </c>
      <c r="CH39" s="59">
        <f t="shared" si="1"/>
        <v>69.685039370078741</v>
      </c>
      <c r="CI39" s="16">
        <v>160</v>
      </c>
      <c r="CJ39" s="10">
        <f t="shared" si="2"/>
        <v>23.163074723100003</v>
      </c>
      <c r="CK39" s="16">
        <v>22.4</v>
      </c>
      <c r="CL39" s="28">
        <v>3</v>
      </c>
      <c r="CM39" s="28">
        <v>1</v>
      </c>
      <c r="CN39" s="45" t="s">
        <v>417</v>
      </c>
      <c r="CO39" s="28">
        <v>1</v>
      </c>
      <c r="CP39" s="28">
        <v>2</v>
      </c>
      <c r="CQ39" s="43" t="s">
        <v>429</v>
      </c>
      <c r="CR39" s="55" t="s">
        <v>416</v>
      </c>
      <c r="CS39" s="67" t="s">
        <v>556</v>
      </c>
      <c r="CT39" s="67" t="s">
        <v>557</v>
      </c>
      <c r="CU39" s="67" t="s">
        <v>595</v>
      </c>
      <c r="CV39" s="67"/>
      <c r="CW39" s="67" t="s">
        <v>629</v>
      </c>
      <c r="CX39" s="67" t="s">
        <v>675</v>
      </c>
      <c r="CY39" s="67"/>
      <c r="CZ39" s="67" t="s">
        <v>710</v>
      </c>
      <c r="DA39" s="67" t="s">
        <v>747</v>
      </c>
      <c r="DB39" s="57"/>
      <c r="DC39" s="64" t="s">
        <v>471</v>
      </c>
      <c r="DD39" s="61" t="str">
        <f>VLOOKUP(J39, age[], 2, 1)</f>
        <v>50s</v>
      </c>
      <c r="DE39" s="61" t="str">
        <f>VLOOKUP(AG39, money[], 2, 1)</f>
        <v>A Few</v>
      </c>
      <c r="DF39" s="61" t="str">
        <f>VLOOKUP(CE39, languagegroups[], 2, 1)</f>
        <v>Negligible</v>
      </c>
      <c r="DG39" s="61" t="str">
        <f>VLOOKUP(BT39, animals[], 2, 1)</f>
        <v>Passive</v>
      </c>
      <c r="DH39" s="61" t="str">
        <f t="shared" si="3"/>
        <v>Right</v>
      </c>
      <c r="DI39" s="61" t="str">
        <f>IFERROR(VLOOKUP(CJ39, weightclass[], 2, 1), "Average")</f>
        <v>Average</v>
      </c>
      <c r="DJ39" s="61" t="str">
        <f>VLOOKUP(CH39, heightclass[], 2, 1)</f>
        <v>Average</v>
      </c>
      <c r="DK39" s="61" t="str">
        <f t="shared" si="4"/>
        <v>Other</v>
      </c>
      <c r="DL39" s="60" t="str">
        <f>VLOOKUP(CF39, faith[], 3, 0)</f>
        <v>Protestant</v>
      </c>
    </row>
    <row r="40" spans="1:116" ht="25.5" x14ac:dyDescent="0.25">
      <c r="A40" s="25">
        <v>40</v>
      </c>
      <c r="B40" s="51" t="s">
        <v>165</v>
      </c>
      <c r="C40" s="51"/>
      <c r="D40" s="51" t="s">
        <v>166</v>
      </c>
      <c r="E40" s="50" t="str">
        <f t="shared" si="5"/>
        <v>Ronald  Reagan</v>
      </c>
      <c r="F40" s="48">
        <v>1911</v>
      </c>
      <c r="G40" s="48">
        <v>2</v>
      </c>
      <c r="H40" s="48">
        <v>6</v>
      </c>
      <c r="I40" s="48" t="s">
        <v>456</v>
      </c>
      <c r="J40" s="11">
        <v>69</v>
      </c>
      <c r="K40" s="11">
        <v>2004</v>
      </c>
      <c r="L40" s="11">
        <v>6</v>
      </c>
      <c r="M40" s="11">
        <v>5</v>
      </c>
      <c r="N40" s="47">
        <v>34088</v>
      </c>
      <c r="O40" s="41">
        <v>0.50700000000000001</v>
      </c>
      <c r="P40" s="18">
        <v>1981</v>
      </c>
      <c r="Q40" s="18">
        <v>1</v>
      </c>
      <c r="R40" s="18">
        <v>20</v>
      </c>
      <c r="S40" s="18">
        <f t="shared" si="6"/>
        <v>1900</v>
      </c>
      <c r="T40" s="18">
        <f t="shared" si="7"/>
        <v>1</v>
      </c>
      <c r="U40" s="18">
        <f t="shared" si="8"/>
        <v>20</v>
      </c>
      <c r="V40" s="18">
        <v>5615</v>
      </c>
      <c r="W40" s="11" t="s">
        <v>10</v>
      </c>
      <c r="X40" s="51" t="s">
        <v>82</v>
      </c>
      <c r="Y40" s="25" t="s">
        <v>83</v>
      </c>
      <c r="Z40" s="16" t="s">
        <v>179</v>
      </c>
      <c r="AA40" s="12" t="s">
        <v>236</v>
      </c>
      <c r="AB40" s="12" t="s">
        <v>202</v>
      </c>
      <c r="AC40" s="12" t="s">
        <v>205</v>
      </c>
      <c r="AD40" s="12" t="s">
        <v>205</v>
      </c>
      <c r="AE40" s="12" t="s">
        <v>237</v>
      </c>
      <c r="AF40" s="14" t="s">
        <v>233</v>
      </c>
      <c r="AG40" s="23">
        <v>13</v>
      </c>
      <c r="AH40" s="12">
        <v>6</v>
      </c>
      <c r="AI40" s="12">
        <v>0</v>
      </c>
      <c r="AJ40" s="12" t="s">
        <v>332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3">
        <f t="shared" si="0"/>
        <v>6</v>
      </c>
      <c r="BU40" s="14" t="s">
        <v>310</v>
      </c>
      <c r="BV40" s="14" t="s">
        <v>310</v>
      </c>
      <c r="BW40" s="14" t="s">
        <v>310</v>
      </c>
      <c r="BX40" s="14" t="s">
        <v>310</v>
      </c>
      <c r="BY40" s="14" t="s">
        <v>310</v>
      </c>
      <c r="BZ40" s="14" t="s">
        <v>310</v>
      </c>
      <c r="CA40" s="14" t="s">
        <v>310</v>
      </c>
      <c r="CB40" s="14" t="s">
        <v>310</v>
      </c>
      <c r="CC40" s="14" t="s">
        <v>310</v>
      </c>
      <c r="CD40" s="14" t="s">
        <v>310</v>
      </c>
      <c r="CE40" s="15">
        <f>(COUNTIF(BU40:CD40, "Conversational")*VLOOKUP("Conversational", langscore[], 2, 0)) + (COUNTIF(BU40:CD40, "Proficient")*VLOOKUP("Proficient", langscore[], 2, 0)) + (COUNTIF(BU40:CD40, "Native")*VLOOKUP("Native", langscore[], 2, 0))</f>
        <v>0</v>
      </c>
      <c r="CF40" s="21" t="s">
        <v>312</v>
      </c>
      <c r="CG40" s="16">
        <v>185</v>
      </c>
      <c r="CH40" s="59">
        <f t="shared" si="1"/>
        <v>72.834645669291334</v>
      </c>
      <c r="CI40" s="16">
        <v>185</v>
      </c>
      <c r="CJ40" s="10">
        <f t="shared" si="2"/>
        <v>24.516080000000002</v>
      </c>
      <c r="CK40" s="16">
        <v>24.2</v>
      </c>
      <c r="CL40" s="28">
        <v>0</v>
      </c>
      <c r="CM40" s="28">
        <v>0</v>
      </c>
      <c r="CN40" s="45" t="s">
        <v>419</v>
      </c>
      <c r="CO40" s="28">
        <v>1</v>
      </c>
      <c r="CP40" s="28">
        <v>0</v>
      </c>
      <c r="CQ40" s="43" t="s">
        <v>420</v>
      </c>
      <c r="CR40" s="55" t="s">
        <v>418</v>
      </c>
      <c r="CS40" s="67" t="s">
        <v>526</v>
      </c>
      <c r="CT40" s="67" t="s">
        <v>256</v>
      </c>
      <c r="CU40" s="67" t="s">
        <v>597</v>
      </c>
      <c r="CV40" s="67" t="s">
        <v>639</v>
      </c>
      <c r="CW40" s="67" t="s">
        <v>629</v>
      </c>
      <c r="CX40" s="67" t="s">
        <v>675</v>
      </c>
      <c r="CY40" s="67"/>
      <c r="CZ40" s="67" t="s">
        <v>717</v>
      </c>
      <c r="DA40" s="67" t="s">
        <v>715</v>
      </c>
      <c r="DB40" s="57"/>
      <c r="DC40" s="64" t="s">
        <v>471</v>
      </c>
      <c r="DD40" s="61" t="str">
        <f>VLOOKUP(J40, age[], 2, 1)</f>
        <v>60s</v>
      </c>
      <c r="DE40" s="61" t="str">
        <f>VLOOKUP(AG40, money[], 2, 1)</f>
        <v>A Few</v>
      </c>
      <c r="DF40" s="61" t="str">
        <f>VLOOKUP(CE40, languagegroups[], 2, 1)</f>
        <v>Nonexistent</v>
      </c>
      <c r="DG40" s="61" t="str">
        <f>VLOOKUP(BT40, animals[], 2, 1)</f>
        <v>Enthusiastic</v>
      </c>
      <c r="DH40" s="61" t="str">
        <f t="shared" si="3"/>
        <v>Both</v>
      </c>
      <c r="DI40" s="61" t="str">
        <f>IFERROR(VLOOKUP(CJ40, weightclass[], 2, 1), "Average")</f>
        <v>Average</v>
      </c>
      <c r="DJ40" s="61" t="str">
        <f>VLOOKUP(CH40, heightclass[], 2, 1)</f>
        <v>Tall</v>
      </c>
      <c r="DK40" s="61" t="str">
        <f t="shared" si="4"/>
        <v>Other</v>
      </c>
      <c r="DL40" s="60" t="str">
        <f>VLOOKUP(CF40, faith[], 3, 0)</f>
        <v>Protestant</v>
      </c>
    </row>
    <row r="41" spans="1:116" ht="38.25" x14ac:dyDescent="0.25">
      <c r="A41" s="25">
        <v>41</v>
      </c>
      <c r="B41" s="51" t="s">
        <v>94</v>
      </c>
      <c r="C41" s="51" t="s">
        <v>167</v>
      </c>
      <c r="D41" s="51" t="s">
        <v>168</v>
      </c>
      <c r="E41" s="50" t="str">
        <f t="shared" si="5"/>
        <v>George H. W. Bush</v>
      </c>
      <c r="F41" s="48">
        <v>1924</v>
      </c>
      <c r="G41" s="48">
        <v>6</v>
      </c>
      <c r="H41" s="48">
        <v>12</v>
      </c>
      <c r="I41" s="48" t="s">
        <v>461</v>
      </c>
      <c r="J41" s="11">
        <v>64</v>
      </c>
      <c r="K41" s="11" t="s">
        <v>429</v>
      </c>
      <c r="L41" s="11" t="s">
        <v>429</v>
      </c>
      <c r="M41" s="11" t="s">
        <v>429</v>
      </c>
      <c r="N41" s="47">
        <v>32274</v>
      </c>
      <c r="O41" s="41">
        <v>0.53400000000000003</v>
      </c>
      <c r="P41" s="18">
        <v>1989</v>
      </c>
      <c r="Q41" s="18">
        <v>1</v>
      </c>
      <c r="R41" s="18">
        <v>20</v>
      </c>
      <c r="S41" s="18">
        <f t="shared" si="6"/>
        <v>1900</v>
      </c>
      <c r="T41" s="18">
        <f t="shared" si="7"/>
        <v>1</v>
      </c>
      <c r="U41" s="18">
        <f t="shared" si="8"/>
        <v>20</v>
      </c>
      <c r="V41" s="18">
        <v>7215</v>
      </c>
      <c r="W41" s="11" t="s">
        <v>10</v>
      </c>
      <c r="X41" s="51" t="s">
        <v>84</v>
      </c>
      <c r="Y41" s="25" t="s">
        <v>85</v>
      </c>
      <c r="Z41" s="16" t="s">
        <v>177</v>
      </c>
      <c r="AA41" s="12" t="s">
        <v>191</v>
      </c>
      <c r="AB41" s="12" t="s">
        <v>188</v>
      </c>
      <c r="AC41" s="12" t="s">
        <v>238</v>
      </c>
      <c r="AD41" s="12" t="s">
        <v>197</v>
      </c>
      <c r="AE41" s="12" t="s">
        <v>239</v>
      </c>
      <c r="AF41" s="14" t="s">
        <v>231</v>
      </c>
      <c r="AG41" s="23">
        <v>23</v>
      </c>
      <c r="AH41" s="12">
        <v>2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3">
        <f t="shared" si="0"/>
        <v>2</v>
      </c>
      <c r="BU41" s="14" t="s">
        <v>310</v>
      </c>
      <c r="BV41" s="14" t="s">
        <v>310</v>
      </c>
      <c r="BW41" s="14" t="s">
        <v>310</v>
      </c>
      <c r="BX41" s="14" t="s">
        <v>310</v>
      </c>
      <c r="BY41" s="14" t="s">
        <v>310</v>
      </c>
      <c r="BZ41" s="14" t="s">
        <v>310</v>
      </c>
      <c r="CA41" s="14" t="s">
        <v>310</v>
      </c>
      <c r="CB41" s="14" t="s">
        <v>310</v>
      </c>
      <c r="CC41" s="14" t="s">
        <v>310</v>
      </c>
      <c r="CD41" s="14" t="s">
        <v>310</v>
      </c>
      <c r="CE41" s="15">
        <f>(COUNTIF(BU41:CD41, "Conversational")*VLOOKUP("Conversational", langscore[], 2, 0)) + (COUNTIF(BU41:CD41, "Proficient")*VLOOKUP("Proficient", langscore[], 2, 0)) + (COUNTIF(BU41:CD41, "Native")*VLOOKUP("Native", langscore[], 2, 0))</f>
        <v>0</v>
      </c>
      <c r="CF41" s="21" t="s">
        <v>315</v>
      </c>
      <c r="CG41" s="16">
        <v>188</v>
      </c>
      <c r="CH41" s="59">
        <f t="shared" si="1"/>
        <v>74.015748031496059</v>
      </c>
      <c r="CI41" s="16">
        <v>196</v>
      </c>
      <c r="CJ41" s="10">
        <f t="shared" si="2"/>
        <v>25.151455998189228</v>
      </c>
      <c r="CK41" s="16">
        <v>24.8</v>
      </c>
      <c r="CL41" s="28">
        <v>4</v>
      </c>
      <c r="CM41" s="28">
        <v>2</v>
      </c>
      <c r="CN41" s="45" t="s">
        <v>421</v>
      </c>
      <c r="CO41" s="28">
        <v>3</v>
      </c>
      <c r="CP41" s="28">
        <v>1</v>
      </c>
      <c r="CQ41" s="43" t="s">
        <v>429</v>
      </c>
      <c r="CR41" s="55" t="s">
        <v>392</v>
      </c>
      <c r="CS41" s="67" t="s">
        <v>505</v>
      </c>
      <c r="CT41" s="67" t="s">
        <v>256</v>
      </c>
      <c r="CU41" s="67" t="s">
        <v>598</v>
      </c>
      <c r="CV41" s="67" t="s">
        <v>640</v>
      </c>
      <c r="CW41" s="67" t="s">
        <v>629</v>
      </c>
      <c r="CX41" s="67" t="s">
        <v>675</v>
      </c>
      <c r="CY41" s="67"/>
      <c r="CZ41" s="67" t="s">
        <v>740</v>
      </c>
      <c r="DA41" s="67" t="s">
        <v>748</v>
      </c>
      <c r="DB41" s="57"/>
      <c r="DC41" s="64" t="s">
        <v>471</v>
      </c>
      <c r="DD41" s="61" t="str">
        <f>VLOOKUP(J41, age[], 2, 1)</f>
        <v>60s</v>
      </c>
      <c r="DE41" s="61" t="str">
        <f>VLOOKUP(AG41, money[], 2, 1)</f>
        <v>Many</v>
      </c>
      <c r="DF41" s="61" t="str">
        <f>VLOOKUP(CE41, languagegroups[], 2, 1)</f>
        <v>Nonexistent</v>
      </c>
      <c r="DG41" s="61" t="str">
        <f>VLOOKUP(BT41, animals[], 2, 1)</f>
        <v>Passive</v>
      </c>
      <c r="DH41" s="61" t="str">
        <f t="shared" si="3"/>
        <v>Left</v>
      </c>
      <c r="DI41" s="61" t="str">
        <f>IFERROR(VLOOKUP(CJ41, weightclass[], 2, 1), "Average")</f>
        <v>Overweight</v>
      </c>
      <c r="DJ41" s="61" t="str">
        <f>VLOOKUP(CH41, heightclass[], 2, 1)</f>
        <v>Tall</v>
      </c>
      <c r="DK41" s="61" t="str">
        <f t="shared" si="4"/>
        <v>Business</v>
      </c>
      <c r="DL41" s="60" t="str">
        <f>VLOOKUP(CF41, faith[], 3, 0)</f>
        <v>Protestant</v>
      </c>
    </row>
    <row r="42" spans="1:116" ht="38.25" x14ac:dyDescent="0.25">
      <c r="A42" s="25">
        <v>42</v>
      </c>
      <c r="B42" s="51" t="s">
        <v>169</v>
      </c>
      <c r="C42" s="51"/>
      <c r="D42" s="51" t="s">
        <v>170</v>
      </c>
      <c r="E42" s="50" t="str">
        <f t="shared" si="5"/>
        <v>Bill  Clinton</v>
      </c>
      <c r="F42" s="48">
        <v>1946</v>
      </c>
      <c r="G42" s="48">
        <v>8</v>
      </c>
      <c r="H42" s="48">
        <v>19</v>
      </c>
      <c r="I42" s="48" t="s">
        <v>459</v>
      </c>
      <c r="J42" s="11">
        <v>46</v>
      </c>
      <c r="K42" s="11" t="s">
        <v>429</v>
      </c>
      <c r="L42" s="11" t="s">
        <v>429</v>
      </c>
      <c r="M42" s="11" t="s">
        <v>429</v>
      </c>
      <c r="N42" s="47">
        <v>24171</v>
      </c>
      <c r="O42" s="41">
        <v>0.43</v>
      </c>
      <c r="P42" s="18">
        <v>1993</v>
      </c>
      <c r="Q42" s="18">
        <v>1</v>
      </c>
      <c r="R42" s="18">
        <v>20</v>
      </c>
      <c r="S42" s="18">
        <f t="shared" si="6"/>
        <v>1900</v>
      </c>
      <c r="T42" s="18">
        <f t="shared" si="7"/>
        <v>1</v>
      </c>
      <c r="U42" s="18">
        <f t="shared" si="8"/>
        <v>20</v>
      </c>
      <c r="V42" s="18">
        <v>4293</v>
      </c>
      <c r="W42" s="11" t="s">
        <v>23</v>
      </c>
      <c r="X42" s="51" t="s">
        <v>87</v>
      </c>
      <c r="Y42" s="25" t="s">
        <v>88</v>
      </c>
      <c r="Z42" s="16" t="s">
        <v>177</v>
      </c>
      <c r="AA42" s="12" t="s">
        <v>202</v>
      </c>
      <c r="AB42" s="12" t="s">
        <v>240</v>
      </c>
      <c r="AC42" s="12" t="s">
        <v>205</v>
      </c>
      <c r="AD42" s="12" t="s">
        <v>205</v>
      </c>
      <c r="AE42" s="12" t="s">
        <v>242</v>
      </c>
      <c r="AF42" s="14" t="s">
        <v>241</v>
      </c>
      <c r="AG42" s="23">
        <v>38</v>
      </c>
      <c r="AH42" s="12">
        <v>1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1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3">
        <f t="shared" si="0"/>
        <v>2</v>
      </c>
      <c r="BU42" s="14" t="s">
        <v>310</v>
      </c>
      <c r="BV42" s="14" t="s">
        <v>310</v>
      </c>
      <c r="BW42" s="14" t="s">
        <v>309</v>
      </c>
      <c r="BX42" s="14" t="s">
        <v>310</v>
      </c>
      <c r="BY42" s="14" t="s">
        <v>310</v>
      </c>
      <c r="BZ42" s="14" t="s">
        <v>310</v>
      </c>
      <c r="CA42" s="14" t="s">
        <v>310</v>
      </c>
      <c r="CB42" s="14" t="s">
        <v>310</v>
      </c>
      <c r="CC42" s="14" t="s">
        <v>310</v>
      </c>
      <c r="CD42" s="14" t="s">
        <v>310</v>
      </c>
      <c r="CE42" s="15">
        <f>(COUNTIF(BU42:CD42, "Conversational")*VLOOKUP("Conversational", langscore[], 2, 0)) + (COUNTIF(BU42:CD42, "Proficient")*VLOOKUP("Proficient", langscore[], 2, 0)) + (COUNTIF(BU42:CD42, "Native")*VLOOKUP("Native", langscore[], 2, 0))</f>
        <v>1</v>
      </c>
      <c r="CF42" s="21" t="s">
        <v>324</v>
      </c>
      <c r="CG42" s="16">
        <v>188</v>
      </c>
      <c r="CH42" s="59">
        <f t="shared" si="1"/>
        <v>74.015748031496059</v>
      </c>
      <c r="CI42" s="16">
        <v>223</v>
      </c>
      <c r="CJ42" s="10">
        <f t="shared" si="2"/>
        <v>28.616197385694889</v>
      </c>
      <c r="CK42" s="16">
        <v>28.3</v>
      </c>
      <c r="CL42" s="28">
        <v>0</v>
      </c>
      <c r="CM42" s="28">
        <v>1</v>
      </c>
      <c r="CN42" s="45" t="s">
        <v>423</v>
      </c>
      <c r="CO42" s="28">
        <v>1</v>
      </c>
      <c r="CP42" s="28">
        <v>0</v>
      </c>
      <c r="CQ42" s="43" t="s">
        <v>429</v>
      </c>
      <c r="CR42" s="55" t="s">
        <v>422</v>
      </c>
      <c r="CS42" s="67" t="s">
        <v>505</v>
      </c>
      <c r="CT42" s="67" t="s">
        <v>256</v>
      </c>
      <c r="CU42" s="66" t="s">
        <v>597</v>
      </c>
      <c r="CV42" s="67"/>
      <c r="CW42" s="67" t="s">
        <v>629</v>
      </c>
      <c r="CX42" s="67" t="s">
        <v>676</v>
      </c>
      <c r="CY42" s="67" t="s">
        <v>680</v>
      </c>
      <c r="CZ42" s="67" t="s">
        <v>749</v>
      </c>
      <c r="DA42" s="67"/>
      <c r="DB42" s="57"/>
      <c r="DC42" s="64" t="s">
        <v>471</v>
      </c>
      <c r="DD42" s="61" t="str">
        <f>VLOOKUP(J42, age[], 2, 1)</f>
        <v>40s</v>
      </c>
      <c r="DE42" s="61" t="str">
        <f>VLOOKUP(AG42, money[], 2, 1)</f>
        <v>Many</v>
      </c>
      <c r="DF42" s="61" t="str">
        <f>VLOOKUP(CE42, languagegroups[], 2, 1)</f>
        <v>Negligible</v>
      </c>
      <c r="DG42" s="61" t="str">
        <f>VLOOKUP(BT42, animals[], 2, 1)</f>
        <v>Passive</v>
      </c>
      <c r="DH42" s="61" t="str">
        <f t="shared" si="3"/>
        <v>Left</v>
      </c>
      <c r="DI42" s="61" t="str">
        <f>IFERROR(VLOOKUP(CJ42, weightclass[], 2, 1), "Average")</f>
        <v>Overweight</v>
      </c>
      <c r="DJ42" s="61" t="str">
        <f>VLOOKUP(CH42, heightclass[], 2, 1)</f>
        <v>Tall</v>
      </c>
      <c r="DK42" s="61" t="str">
        <f t="shared" si="4"/>
        <v>Law</v>
      </c>
      <c r="DL42" s="60" t="str">
        <f>VLOOKUP(CF42, faith[], 3, 0)</f>
        <v>Protestant</v>
      </c>
    </row>
    <row r="43" spans="1:116" ht="25.5" x14ac:dyDescent="0.25">
      <c r="A43" s="25">
        <v>43</v>
      </c>
      <c r="B43" s="51" t="s">
        <v>94</v>
      </c>
      <c r="C43" s="51" t="s">
        <v>171</v>
      </c>
      <c r="D43" s="51" t="s">
        <v>168</v>
      </c>
      <c r="E43" s="50" t="str">
        <f t="shared" si="5"/>
        <v>George W. Bush</v>
      </c>
      <c r="F43" s="48">
        <v>1946</v>
      </c>
      <c r="G43" s="48">
        <v>7</v>
      </c>
      <c r="H43" s="48">
        <v>6</v>
      </c>
      <c r="I43" s="48" t="s">
        <v>454</v>
      </c>
      <c r="J43" s="11">
        <v>54</v>
      </c>
      <c r="K43" s="11" t="s">
        <v>429</v>
      </c>
      <c r="L43" s="11" t="s">
        <v>429</v>
      </c>
      <c r="M43" s="11" t="s">
        <v>429</v>
      </c>
      <c r="N43" s="47">
        <v>24215</v>
      </c>
      <c r="O43" s="41">
        <v>0.47899999999999998</v>
      </c>
      <c r="P43" s="18">
        <v>2001</v>
      </c>
      <c r="Q43" s="18">
        <v>1</v>
      </c>
      <c r="R43" s="18">
        <v>20</v>
      </c>
      <c r="S43" s="18">
        <f t="shared" si="6"/>
        <v>1900</v>
      </c>
      <c r="T43" s="18">
        <f t="shared" si="7"/>
        <v>1</v>
      </c>
      <c r="U43" s="18">
        <f t="shared" si="8"/>
        <v>20</v>
      </c>
      <c r="V43" s="18">
        <v>1371</v>
      </c>
      <c r="W43" s="11" t="s">
        <v>10</v>
      </c>
      <c r="X43" s="51" t="s">
        <v>89</v>
      </c>
      <c r="Y43" s="25" t="s">
        <v>90</v>
      </c>
      <c r="Z43" s="16" t="s">
        <v>178</v>
      </c>
      <c r="AA43" s="12" t="s">
        <v>202</v>
      </c>
      <c r="AB43" s="12" t="s">
        <v>205</v>
      </c>
      <c r="AC43" s="12" t="s">
        <v>205</v>
      </c>
      <c r="AD43" s="12" t="s">
        <v>205</v>
      </c>
      <c r="AE43" s="12" t="s">
        <v>239</v>
      </c>
      <c r="AF43" s="14" t="s">
        <v>231</v>
      </c>
      <c r="AG43" s="23">
        <v>20</v>
      </c>
      <c r="AH43" s="12">
        <v>3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1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1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3">
        <f t="shared" si="0"/>
        <v>5</v>
      </c>
      <c r="BU43" s="14" t="s">
        <v>310</v>
      </c>
      <c r="BV43" s="14" t="s">
        <v>310</v>
      </c>
      <c r="BW43" s="14" t="s">
        <v>310</v>
      </c>
      <c r="BX43" s="14" t="s">
        <v>310</v>
      </c>
      <c r="BY43" s="14" t="s">
        <v>310</v>
      </c>
      <c r="BZ43" s="14" t="s">
        <v>310</v>
      </c>
      <c r="CA43" s="14" t="s">
        <v>310</v>
      </c>
      <c r="CB43" s="14" t="s">
        <v>310</v>
      </c>
      <c r="CC43" s="14" t="s">
        <v>310</v>
      </c>
      <c r="CD43" s="14" t="s">
        <v>309</v>
      </c>
      <c r="CE43" s="15">
        <f>(COUNTIF(BU43:CD43, "Conversational")*VLOOKUP("Conversational", langscore[], 2, 0)) + (COUNTIF(BU43:CD43, "Proficient")*VLOOKUP("Proficient", langscore[], 2, 0)) + (COUNTIF(BU43:CD43, "Native")*VLOOKUP("Native", langscore[], 2, 0))</f>
        <v>1</v>
      </c>
      <c r="CF43" s="21" t="s">
        <v>320</v>
      </c>
      <c r="CG43" s="16">
        <v>182</v>
      </c>
      <c r="CH43" s="59">
        <f t="shared" si="1"/>
        <v>71.653543307086608</v>
      </c>
      <c r="CI43" s="16">
        <v>191</v>
      </c>
      <c r="CJ43" s="10">
        <f t="shared" si="2"/>
        <v>26.152508356478691</v>
      </c>
      <c r="CK43" s="16">
        <v>25.9</v>
      </c>
      <c r="CL43" s="28">
        <v>0</v>
      </c>
      <c r="CM43" s="28">
        <v>2</v>
      </c>
      <c r="CN43" s="45" t="s">
        <v>424</v>
      </c>
      <c r="CO43" s="28">
        <v>3</v>
      </c>
      <c r="CP43" s="28">
        <v>2</v>
      </c>
      <c r="CQ43" s="43" t="s">
        <v>429</v>
      </c>
      <c r="CR43" s="55" t="s">
        <v>392</v>
      </c>
      <c r="CS43" s="67" t="s">
        <v>556</v>
      </c>
      <c r="CT43" s="67" t="s">
        <v>558</v>
      </c>
      <c r="CU43" s="67" t="s">
        <v>595</v>
      </c>
      <c r="CV43" s="67"/>
      <c r="CW43" s="67" t="s">
        <v>629</v>
      </c>
      <c r="CX43" s="67" t="s">
        <v>675</v>
      </c>
      <c r="CY43" s="67"/>
      <c r="CZ43" s="67" t="s">
        <v>723</v>
      </c>
      <c r="DA43" s="67" t="s">
        <v>722</v>
      </c>
      <c r="DB43" s="57"/>
      <c r="DC43" s="64" t="s">
        <v>471</v>
      </c>
      <c r="DD43" s="61" t="str">
        <f>VLOOKUP(J43, age[], 2, 1)</f>
        <v>50s</v>
      </c>
      <c r="DE43" s="61" t="str">
        <f>VLOOKUP(AG43, money[], 2, 1)</f>
        <v>Many</v>
      </c>
      <c r="DF43" s="61" t="str">
        <f>VLOOKUP(CE43, languagegroups[], 2, 1)</f>
        <v>Negligible</v>
      </c>
      <c r="DG43" s="61" t="str">
        <f>VLOOKUP(BT43, animals[], 2, 1)</f>
        <v>Enthusiastic</v>
      </c>
      <c r="DH43" s="61" t="str">
        <f t="shared" si="3"/>
        <v>Right</v>
      </c>
      <c r="DI43" s="61" t="str">
        <f>IFERROR(VLOOKUP(CJ43, weightclass[], 2, 1), "Average")</f>
        <v>Overweight</v>
      </c>
      <c r="DJ43" s="61" t="str">
        <f>VLOOKUP(CH43, heightclass[], 2, 1)</f>
        <v>Average</v>
      </c>
      <c r="DK43" s="61" t="str">
        <f t="shared" si="4"/>
        <v>Business</v>
      </c>
      <c r="DL43" s="60" t="str">
        <f>VLOOKUP(CF43, faith[], 3, 0)</f>
        <v>Protestant</v>
      </c>
    </row>
    <row r="44" spans="1:116" ht="26.25" thickBot="1" x14ac:dyDescent="0.3">
      <c r="A44" s="25">
        <v>44</v>
      </c>
      <c r="B44" s="51" t="s">
        <v>172</v>
      </c>
      <c r="C44" s="51"/>
      <c r="D44" s="51" t="s">
        <v>173</v>
      </c>
      <c r="E44" s="50" t="str">
        <f t="shared" si="5"/>
        <v>Barack  Obama</v>
      </c>
      <c r="F44" s="48">
        <v>1961</v>
      </c>
      <c r="G44" s="48">
        <v>8</v>
      </c>
      <c r="H44" s="48">
        <v>4</v>
      </c>
      <c r="I44" s="48" t="s">
        <v>459</v>
      </c>
      <c r="J44" s="11">
        <v>47</v>
      </c>
      <c r="K44" s="11" t="s">
        <v>429</v>
      </c>
      <c r="L44" s="11" t="s">
        <v>429</v>
      </c>
      <c r="M44" s="11" t="s">
        <v>429</v>
      </c>
      <c r="N44" s="47">
        <v>18707</v>
      </c>
      <c r="O44" s="41">
        <v>0.52900000000000003</v>
      </c>
      <c r="P44" s="18">
        <v>2009</v>
      </c>
      <c r="Q44" s="18">
        <v>1</v>
      </c>
      <c r="R44" s="18">
        <v>20</v>
      </c>
      <c r="S44" s="18" t="s">
        <v>429</v>
      </c>
      <c r="T44" s="18" t="s">
        <v>429</v>
      </c>
      <c r="U44" s="18" t="s">
        <v>429</v>
      </c>
      <c r="V44" s="18" t="s">
        <v>429</v>
      </c>
      <c r="W44" s="11" t="s">
        <v>23</v>
      </c>
      <c r="X44" s="51" t="s">
        <v>92</v>
      </c>
      <c r="Y44" s="25" t="s">
        <v>93</v>
      </c>
      <c r="Z44" s="16" t="s">
        <v>177</v>
      </c>
      <c r="AA44" s="12" t="s">
        <v>203</v>
      </c>
      <c r="AB44" s="12" t="s">
        <v>193</v>
      </c>
      <c r="AC44" s="12" t="s">
        <v>205</v>
      </c>
      <c r="AD44" s="12" t="s">
        <v>205</v>
      </c>
      <c r="AE44" s="12" t="s">
        <v>195</v>
      </c>
      <c r="AF44" s="14" t="s">
        <v>216</v>
      </c>
      <c r="AG44" s="23">
        <v>5</v>
      </c>
      <c r="AH44" s="12">
        <v>1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3">
        <f t="shared" si="0"/>
        <v>1</v>
      </c>
      <c r="BU44" s="14" t="s">
        <v>310</v>
      </c>
      <c r="BV44" s="14" t="s">
        <v>310</v>
      </c>
      <c r="BW44" s="14" t="s">
        <v>310</v>
      </c>
      <c r="BX44" s="14" t="s">
        <v>310</v>
      </c>
      <c r="BY44" s="14" t="s">
        <v>310</v>
      </c>
      <c r="BZ44" s="14" t="s">
        <v>309</v>
      </c>
      <c r="CA44" s="14" t="s">
        <v>310</v>
      </c>
      <c r="CB44" s="14" t="s">
        <v>310</v>
      </c>
      <c r="CC44" s="14" t="s">
        <v>310</v>
      </c>
      <c r="CD44" s="14" t="s">
        <v>310</v>
      </c>
      <c r="CE44" s="15">
        <f>(COUNTIF(BU44:CD44, "Conversational")*VLOOKUP("Conversational", langscore[], 2, 0)) + (COUNTIF(BU44:CD44, "Proficient")*VLOOKUP("Proficient", langscore[], 2, 0)) + (COUNTIF(BU44:CD44, "Native")*VLOOKUP("Native", langscore[], 2, 0))</f>
        <v>1</v>
      </c>
      <c r="CF44" s="21" t="s">
        <v>328</v>
      </c>
      <c r="CG44" s="16">
        <v>185</v>
      </c>
      <c r="CH44" s="59">
        <f t="shared" si="1"/>
        <v>72.834645669291334</v>
      </c>
      <c r="CI44" s="16">
        <v>180</v>
      </c>
      <c r="CJ44" s="10">
        <f t="shared" si="2"/>
        <v>23.853483243243247</v>
      </c>
      <c r="CK44" s="16">
        <v>23.8</v>
      </c>
      <c r="CL44" s="28">
        <v>0</v>
      </c>
      <c r="CM44" s="28">
        <v>2</v>
      </c>
      <c r="CN44" s="45" t="s">
        <v>426</v>
      </c>
      <c r="CO44" s="28">
        <v>6</v>
      </c>
      <c r="CP44" s="28">
        <v>2</v>
      </c>
      <c r="CQ44" s="43" t="s">
        <v>429</v>
      </c>
      <c r="CR44" s="55" t="s">
        <v>425</v>
      </c>
      <c r="CS44" s="67" t="s">
        <v>505</v>
      </c>
      <c r="CT44" s="67" t="s">
        <v>589</v>
      </c>
      <c r="CU44" s="67" t="s">
        <v>595</v>
      </c>
      <c r="CV44" s="67"/>
      <c r="CW44" s="67" t="s">
        <v>629</v>
      </c>
      <c r="CX44" s="67" t="s">
        <v>675</v>
      </c>
      <c r="CY44" s="67"/>
      <c r="CZ44" s="67" t="s">
        <v>750</v>
      </c>
      <c r="DA44" s="67"/>
      <c r="DB44" s="58"/>
      <c r="DC44" s="64" t="s">
        <v>471</v>
      </c>
      <c r="DD44" s="61" t="str">
        <f>VLOOKUP(J44, age[], 2, 1)</f>
        <v>40s</v>
      </c>
      <c r="DE44" s="61" t="str">
        <f>VLOOKUP(AG44, money[], 2, 1)</f>
        <v>A Few</v>
      </c>
      <c r="DF44" s="61" t="str">
        <f>VLOOKUP(CE44, languagegroups[], 2, 1)</f>
        <v>Negligible</v>
      </c>
      <c r="DG44" s="61" t="str">
        <f>VLOOKUP(BT44, animals[], 2, 1)</f>
        <v>Passive</v>
      </c>
      <c r="DH44" s="61" t="str">
        <f t="shared" si="3"/>
        <v>Left</v>
      </c>
      <c r="DI44" s="61" t="str">
        <f>IFERROR(VLOOKUP(CJ44, weightclass[], 2, 1), "Average")</f>
        <v>Average</v>
      </c>
      <c r="DJ44" s="61" t="str">
        <f>VLOOKUP(CH44, heightclass[], 2, 1)</f>
        <v>Tall</v>
      </c>
      <c r="DK44" s="61" t="str">
        <f t="shared" si="4"/>
        <v>Law</v>
      </c>
      <c r="DL44" s="60" t="str">
        <f>VLOOKUP(CF44, faith[], 3, 0)</f>
        <v>Unspecified</v>
      </c>
    </row>
  </sheetData>
  <autoFilter ref="A1:DL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V5" sqref="V5"/>
    </sheetView>
  </sheetViews>
  <sheetFormatPr defaultRowHeight="15" x14ac:dyDescent="0.25"/>
  <cols>
    <col min="1" max="1" width="16.85546875" bestFit="1" customWidth="1"/>
    <col min="2" max="2" width="8.85546875" bestFit="1" customWidth="1"/>
    <col min="4" max="4" width="6.7109375" bestFit="1" customWidth="1"/>
    <col min="5" max="5" width="8.85546875" bestFit="1" customWidth="1"/>
    <col min="7" max="7" width="19.7109375" bestFit="1" customWidth="1"/>
    <col min="8" max="8" width="9.5703125" bestFit="1" customWidth="1"/>
    <col min="10" max="10" width="17" bestFit="1" customWidth="1"/>
    <col min="11" max="11" width="12" bestFit="1" customWidth="1"/>
    <col min="13" max="13" width="10.42578125" bestFit="1" customWidth="1"/>
    <col min="14" max="14" width="11.5703125" bestFit="1" customWidth="1"/>
    <col min="16" max="16" width="6.85546875" bestFit="1" customWidth="1"/>
    <col min="17" max="17" width="12.5703125" bestFit="1" customWidth="1"/>
    <col min="19" max="19" width="16.85546875" bestFit="1" customWidth="1"/>
    <col min="20" max="20" width="8.28515625" bestFit="1" customWidth="1"/>
    <col min="22" max="22" width="22.85546875" bestFit="1" customWidth="1"/>
    <col min="23" max="23" width="14.5703125" bestFit="1" customWidth="1"/>
    <col min="24" max="24" width="15.140625" bestFit="1" customWidth="1"/>
  </cols>
  <sheetData>
    <row r="1" spans="1:24" x14ac:dyDescent="0.25">
      <c r="A1" t="s">
        <v>334</v>
      </c>
      <c r="B1" t="s">
        <v>335</v>
      </c>
      <c r="D1" t="s">
        <v>462</v>
      </c>
      <c r="E1" t="s">
        <v>463</v>
      </c>
      <c r="G1" t="s">
        <v>259</v>
      </c>
      <c r="H1" t="s">
        <v>463</v>
      </c>
      <c r="J1" t="s">
        <v>311</v>
      </c>
      <c r="K1" t="s">
        <v>463</v>
      </c>
      <c r="M1" t="s">
        <v>482</v>
      </c>
      <c r="N1" t="s">
        <v>463</v>
      </c>
      <c r="P1" t="s">
        <v>338</v>
      </c>
      <c r="Q1" t="s">
        <v>489</v>
      </c>
      <c r="S1" t="s">
        <v>494</v>
      </c>
      <c r="T1" t="s">
        <v>489</v>
      </c>
      <c r="V1" t="s">
        <v>497</v>
      </c>
      <c r="W1" t="s">
        <v>463</v>
      </c>
      <c r="X1" t="s">
        <v>502</v>
      </c>
    </row>
    <row r="2" spans="1:24" x14ac:dyDescent="0.25">
      <c r="A2" t="s">
        <v>309</v>
      </c>
      <c r="B2">
        <v>1</v>
      </c>
      <c r="D2">
        <v>30</v>
      </c>
      <c r="E2" t="s">
        <v>464</v>
      </c>
      <c r="G2">
        <v>0</v>
      </c>
      <c r="H2" t="s">
        <v>473</v>
      </c>
      <c r="J2">
        <v>0</v>
      </c>
      <c r="K2" t="s">
        <v>478</v>
      </c>
      <c r="M2">
        <v>0</v>
      </c>
      <c r="N2" t="s">
        <v>256</v>
      </c>
      <c r="P2">
        <v>0</v>
      </c>
      <c r="Q2" t="s">
        <v>490</v>
      </c>
      <c r="S2">
        <v>0</v>
      </c>
      <c r="T2" t="s">
        <v>495</v>
      </c>
      <c r="V2" t="s">
        <v>315</v>
      </c>
      <c r="W2" t="s">
        <v>498</v>
      </c>
      <c r="X2" t="s">
        <v>503</v>
      </c>
    </row>
    <row r="3" spans="1:24" x14ac:dyDescent="0.25">
      <c r="A3" t="s">
        <v>307</v>
      </c>
      <c r="B3">
        <v>2</v>
      </c>
      <c r="D3">
        <v>40</v>
      </c>
      <c r="E3" t="s">
        <v>465</v>
      </c>
      <c r="G3">
        <v>1</v>
      </c>
      <c r="H3" t="s">
        <v>475</v>
      </c>
      <c r="J3">
        <v>1</v>
      </c>
      <c r="K3" t="s">
        <v>479</v>
      </c>
      <c r="M3">
        <v>1</v>
      </c>
      <c r="N3" t="s">
        <v>483</v>
      </c>
      <c r="P3">
        <v>18.5</v>
      </c>
      <c r="Q3" t="s">
        <v>491</v>
      </c>
      <c r="S3">
        <v>68</v>
      </c>
      <c r="T3" t="s">
        <v>491</v>
      </c>
      <c r="V3" t="s">
        <v>318</v>
      </c>
      <c r="W3" t="s">
        <v>318</v>
      </c>
      <c r="X3" t="s">
        <v>503</v>
      </c>
    </row>
    <row r="4" spans="1:24" x14ac:dyDescent="0.25">
      <c r="A4" t="s">
        <v>308</v>
      </c>
      <c r="B4">
        <v>3</v>
      </c>
      <c r="D4">
        <v>50</v>
      </c>
      <c r="E4" t="s">
        <v>466</v>
      </c>
      <c r="G4">
        <v>15</v>
      </c>
      <c r="H4" t="s">
        <v>332</v>
      </c>
      <c r="J4">
        <v>3</v>
      </c>
      <c r="K4" t="s">
        <v>480</v>
      </c>
      <c r="M4">
        <v>5</v>
      </c>
      <c r="N4" t="s">
        <v>484</v>
      </c>
      <c r="P4">
        <v>25</v>
      </c>
      <c r="Q4" t="s">
        <v>492</v>
      </c>
      <c r="S4">
        <v>72</v>
      </c>
      <c r="T4" t="s">
        <v>496</v>
      </c>
      <c r="V4" t="s">
        <v>316</v>
      </c>
      <c r="W4" t="s">
        <v>499</v>
      </c>
      <c r="X4" t="s">
        <v>499</v>
      </c>
    </row>
    <row r="5" spans="1:24" x14ac:dyDescent="0.25">
      <c r="D5">
        <v>60</v>
      </c>
      <c r="E5" t="s">
        <v>467</v>
      </c>
      <c r="G5">
        <v>100</v>
      </c>
      <c r="H5" t="s">
        <v>476</v>
      </c>
      <c r="J5">
        <v>6</v>
      </c>
      <c r="K5" t="s">
        <v>481</v>
      </c>
      <c r="M5">
        <v>10</v>
      </c>
      <c r="N5" t="s">
        <v>485</v>
      </c>
      <c r="P5">
        <v>30</v>
      </c>
      <c r="Q5" t="s">
        <v>493</v>
      </c>
      <c r="V5" t="s">
        <v>317</v>
      </c>
      <c r="W5" t="s">
        <v>498</v>
      </c>
      <c r="X5" t="s">
        <v>503</v>
      </c>
    </row>
    <row r="6" spans="1:24" x14ac:dyDescent="0.25">
      <c r="D6">
        <v>70</v>
      </c>
      <c r="E6" t="s">
        <v>468</v>
      </c>
      <c r="V6" t="s">
        <v>313</v>
      </c>
      <c r="W6" t="s">
        <v>498</v>
      </c>
      <c r="X6" t="s">
        <v>503</v>
      </c>
    </row>
    <row r="7" spans="1:24" x14ac:dyDescent="0.25">
      <c r="D7">
        <v>80</v>
      </c>
      <c r="E7" t="s">
        <v>469</v>
      </c>
      <c r="V7" t="s">
        <v>312</v>
      </c>
      <c r="W7" t="s">
        <v>500</v>
      </c>
      <c r="X7" t="s">
        <v>503</v>
      </c>
    </row>
    <row r="8" spans="1:24" x14ac:dyDescent="0.25">
      <c r="V8" t="s">
        <v>319</v>
      </c>
      <c r="W8" t="s">
        <v>500</v>
      </c>
      <c r="X8" t="s">
        <v>503</v>
      </c>
    </row>
    <row r="9" spans="1:24" x14ac:dyDescent="0.25">
      <c r="V9" t="s">
        <v>315</v>
      </c>
      <c r="W9" t="s">
        <v>498</v>
      </c>
      <c r="X9" t="s">
        <v>503</v>
      </c>
    </row>
    <row r="10" spans="1:24" x14ac:dyDescent="0.25">
      <c r="V10" t="s">
        <v>320</v>
      </c>
      <c r="W10" t="s">
        <v>320</v>
      </c>
      <c r="X10" t="s">
        <v>503</v>
      </c>
    </row>
    <row r="11" spans="1:24" x14ac:dyDescent="0.25">
      <c r="V11" t="s">
        <v>314</v>
      </c>
      <c r="W11" t="s">
        <v>499</v>
      </c>
      <c r="X11" t="s">
        <v>499</v>
      </c>
    </row>
    <row r="12" spans="1:24" x14ac:dyDescent="0.25">
      <c r="V12" t="s">
        <v>321</v>
      </c>
      <c r="W12" t="s">
        <v>499</v>
      </c>
      <c r="X12" t="s">
        <v>499</v>
      </c>
    </row>
    <row r="13" spans="1:24" x14ac:dyDescent="0.25">
      <c r="V13" t="s">
        <v>322</v>
      </c>
      <c r="W13" t="s">
        <v>320</v>
      </c>
      <c r="X13" t="s">
        <v>503</v>
      </c>
    </row>
    <row r="14" spans="1:24" x14ac:dyDescent="0.25">
      <c r="V14" t="s">
        <v>323</v>
      </c>
      <c r="W14" t="s">
        <v>501</v>
      </c>
      <c r="X14" t="s">
        <v>503</v>
      </c>
    </row>
    <row r="15" spans="1:24" x14ac:dyDescent="0.25">
      <c r="V15" t="s">
        <v>324</v>
      </c>
      <c r="W15" t="s">
        <v>324</v>
      </c>
      <c r="X15" t="s">
        <v>503</v>
      </c>
    </row>
    <row r="16" spans="1:24" x14ac:dyDescent="0.25">
      <c r="V16" t="s">
        <v>325</v>
      </c>
      <c r="W16" t="s">
        <v>501</v>
      </c>
      <c r="X16" t="s">
        <v>503</v>
      </c>
    </row>
    <row r="17" spans="22:24" x14ac:dyDescent="0.25">
      <c r="V17" t="s">
        <v>326</v>
      </c>
      <c r="W17" t="s">
        <v>326</v>
      </c>
      <c r="X17" t="s">
        <v>503</v>
      </c>
    </row>
    <row r="18" spans="22:24" x14ac:dyDescent="0.25">
      <c r="V18" t="s">
        <v>327</v>
      </c>
      <c r="W18" t="s">
        <v>407</v>
      </c>
      <c r="X18" t="s">
        <v>407</v>
      </c>
    </row>
    <row r="19" spans="22:24" x14ac:dyDescent="0.25">
      <c r="V19" t="s">
        <v>328</v>
      </c>
      <c r="W19" t="s">
        <v>499</v>
      </c>
      <c r="X19" t="s">
        <v>499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zoomScale="90" zoomScaleNormal="9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5" x14ac:dyDescent="0.25"/>
  <cols>
    <col min="1" max="1" width="21.85546875" bestFit="1" customWidth="1"/>
    <col min="2" max="2" width="92.85546875" bestFit="1" customWidth="1"/>
    <col min="3" max="3" width="40.5703125" bestFit="1" customWidth="1"/>
    <col min="4" max="4" width="11.42578125" bestFit="1" customWidth="1"/>
    <col min="5" max="5" width="20.140625" bestFit="1" customWidth="1"/>
    <col min="6" max="6" width="13.5703125" customWidth="1"/>
    <col min="7" max="7" width="14" customWidth="1"/>
    <col min="17" max="17" width="51.7109375" customWidth="1"/>
    <col min="25" max="25" width="17.7109375" customWidth="1"/>
  </cols>
  <sheetData>
    <row r="1" spans="1:25" ht="60.75" thickBot="1" x14ac:dyDescent="0.3">
      <c r="A1" s="2" t="s">
        <v>0</v>
      </c>
      <c r="B1" s="2" t="s">
        <v>535</v>
      </c>
      <c r="C1" s="2" t="s">
        <v>511</v>
      </c>
      <c r="D1" s="2" t="s">
        <v>600</v>
      </c>
      <c r="E1" s="2" t="s">
        <v>593</v>
      </c>
      <c r="F1" s="2" t="s">
        <v>605</v>
      </c>
      <c r="G1" s="2" t="s">
        <v>330</v>
      </c>
      <c r="H1" s="2" t="s">
        <v>337</v>
      </c>
      <c r="I1" s="2" t="s">
        <v>610</v>
      </c>
      <c r="J1" s="2" t="s">
        <v>611</v>
      </c>
      <c r="K1" s="2" t="s">
        <v>612</v>
      </c>
      <c r="L1" s="2" t="s">
        <v>613</v>
      </c>
      <c r="M1" s="2" t="s">
        <v>616</v>
      </c>
      <c r="N1" s="2" t="s">
        <v>618</v>
      </c>
      <c r="O1" s="2" t="s">
        <v>620</v>
      </c>
      <c r="P1" s="2" t="s">
        <v>621</v>
      </c>
      <c r="Q1" s="2" t="s">
        <v>623</v>
      </c>
      <c r="R1" s="2" t="s">
        <v>2</v>
      </c>
      <c r="S1" s="2" t="s">
        <v>339</v>
      </c>
      <c r="T1" s="2" t="s">
        <v>625</v>
      </c>
      <c r="U1" s="2" t="s">
        <v>336</v>
      </c>
      <c r="V1" s="2" t="s">
        <v>181</v>
      </c>
      <c r="W1" s="2" t="s">
        <v>627</v>
      </c>
      <c r="X1" s="68" t="s">
        <v>682</v>
      </c>
      <c r="Y1" s="68" t="s">
        <v>707</v>
      </c>
    </row>
    <row r="2" spans="1:25" ht="165.75" thickTop="1" x14ac:dyDescent="0.25">
      <c r="A2" s="69" t="s">
        <v>3</v>
      </c>
      <c r="B2" s="65" t="s">
        <v>506</v>
      </c>
      <c r="C2" s="69"/>
      <c r="D2" s="69" t="s">
        <v>666</v>
      </c>
      <c r="E2" s="69" t="s">
        <v>667</v>
      </c>
      <c r="F2" s="65" t="s">
        <v>606</v>
      </c>
      <c r="G2" s="65" t="s">
        <v>607</v>
      </c>
      <c r="H2" s="65" t="s">
        <v>606</v>
      </c>
      <c r="I2" s="65" t="s">
        <v>606</v>
      </c>
      <c r="J2" s="65" t="s">
        <v>606</v>
      </c>
      <c r="K2" s="65" t="s">
        <v>606</v>
      </c>
      <c r="L2" s="65" t="s">
        <v>614</v>
      </c>
      <c r="M2" s="65" t="s">
        <v>615</v>
      </c>
      <c r="N2" s="65" t="s">
        <v>617</v>
      </c>
      <c r="O2" s="65" t="s">
        <v>619</v>
      </c>
      <c r="P2" s="65" t="s">
        <v>622</v>
      </c>
      <c r="Q2" s="65" t="s">
        <v>624</v>
      </c>
      <c r="R2" s="65" t="s">
        <v>606</v>
      </c>
      <c r="S2" s="65" t="s">
        <v>606</v>
      </c>
      <c r="T2" s="65" t="s">
        <v>606</v>
      </c>
      <c r="U2" s="65" t="s">
        <v>606</v>
      </c>
      <c r="V2" s="65" t="s">
        <v>626</v>
      </c>
      <c r="W2" s="65" t="s">
        <v>632</v>
      </c>
      <c r="X2" s="71" t="s">
        <v>677</v>
      </c>
      <c r="Y2" s="66" t="s">
        <v>751</v>
      </c>
    </row>
    <row r="3" spans="1:25" ht="165" x14ac:dyDescent="0.25">
      <c r="A3" s="69" t="s">
        <v>6</v>
      </c>
      <c r="B3" s="65" t="s">
        <v>513</v>
      </c>
      <c r="C3" s="69"/>
      <c r="D3" s="69" t="s">
        <v>669</v>
      </c>
      <c r="E3" s="69" t="s">
        <v>670</v>
      </c>
      <c r="F3" s="65" t="s">
        <v>606</v>
      </c>
      <c r="G3" s="65" t="s">
        <v>607</v>
      </c>
      <c r="H3" s="65" t="s">
        <v>606</v>
      </c>
      <c r="I3" s="65" t="s">
        <v>606</v>
      </c>
      <c r="J3" s="65" t="s">
        <v>606</v>
      </c>
      <c r="K3" s="65" t="s">
        <v>606</v>
      </c>
      <c r="L3" s="65" t="s">
        <v>614</v>
      </c>
      <c r="M3" s="65" t="s">
        <v>615</v>
      </c>
      <c r="N3" s="65" t="s">
        <v>617</v>
      </c>
      <c r="O3" s="65" t="s">
        <v>619</v>
      </c>
      <c r="P3" s="65" t="s">
        <v>622</v>
      </c>
      <c r="Q3" s="65" t="s">
        <v>624</v>
      </c>
      <c r="R3" s="65" t="s">
        <v>606</v>
      </c>
      <c r="S3" s="65" t="s">
        <v>606</v>
      </c>
      <c r="T3" s="65" t="s">
        <v>606</v>
      </c>
      <c r="U3" s="65" t="s">
        <v>606</v>
      </c>
      <c r="V3" s="65" t="s">
        <v>626</v>
      </c>
      <c r="W3" s="65" t="s">
        <v>632</v>
      </c>
      <c r="X3" s="67" t="s">
        <v>691</v>
      </c>
      <c r="Y3" s="66" t="s">
        <v>751</v>
      </c>
    </row>
    <row r="4" spans="1:25" ht="165" x14ac:dyDescent="0.25">
      <c r="A4" s="69" t="s">
        <v>9</v>
      </c>
      <c r="B4" s="65" t="s">
        <v>509</v>
      </c>
      <c r="C4" s="69"/>
      <c r="D4" s="69" t="s">
        <v>671</v>
      </c>
      <c r="E4" s="69" t="s">
        <v>672</v>
      </c>
      <c r="F4" s="65" t="s">
        <v>606</v>
      </c>
      <c r="G4" s="65" t="s">
        <v>607</v>
      </c>
      <c r="H4" s="65" t="s">
        <v>606</v>
      </c>
      <c r="I4" s="65" t="s">
        <v>606</v>
      </c>
      <c r="J4" s="65" t="s">
        <v>606</v>
      </c>
      <c r="K4" s="65" t="s">
        <v>606</v>
      </c>
      <c r="L4" s="65" t="s">
        <v>614</v>
      </c>
      <c r="M4" s="65" t="s">
        <v>615</v>
      </c>
      <c r="N4" s="65" t="s">
        <v>617</v>
      </c>
      <c r="O4" s="65" t="s">
        <v>619</v>
      </c>
      <c r="P4" s="65" t="s">
        <v>622</v>
      </c>
      <c r="Q4" s="65" t="s">
        <v>624</v>
      </c>
      <c r="R4" s="65" t="s">
        <v>606</v>
      </c>
      <c r="S4" s="65" t="s">
        <v>606</v>
      </c>
      <c r="T4" s="65" t="s">
        <v>606</v>
      </c>
      <c r="U4" s="65" t="s">
        <v>606</v>
      </c>
      <c r="V4" s="65" t="s">
        <v>626</v>
      </c>
      <c r="W4" s="65" t="s">
        <v>632</v>
      </c>
      <c r="X4" s="71" t="s">
        <v>686</v>
      </c>
      <c r="Y4" s="66" t="s">
        <v>751</v>
      </c>
    </row>
    <row r="5" spans="1:25" ht="165" x14ac:dyDescent="0.25">
      <c r="A5" s="69" t="s">
        <v>14</v>
      </c>
      <c r="B5" s="65" t="s">
        <v>507</v>
      </c>
      <c r="C5" s="69" t="s">
        <v>510</v>
      </c>
      <c r="D5" s="69"/>
      <c r="E5" s="69"/>
      <c r="F5" s="65" t="s">
        <v>606</v>
      </c>
      <c r="G5" s="65" t="s">
        <v>607</v>
      </c>
      <c r="H5" s="65" t="s">
        <v>606</v>
      </c>
      <c r="I5" s="65" t="s">
        <v>606</v>
      </c>
      <c r="J5" s="65" t="s">
        <v>606</v>
      </c>
      <c r="K5" s="65" t="s">
        <v>606</v>
      </c>
      <c r="L5" s="65" t="s">
        <v>614</v>
      </c>
      <c r="M5" s="65" t="s">
        <v>615</v>
      </c>
      <c r="N5" s="65" t="s">
        <v>617</v>
      </c>
      <c r="O5" s="65" t="s">
        <v>619</v>
      </c>
      <c r="P5" s="65" t="s">
        <v>622</v>
      </c>
      <c r="Q5" s="65" t="s">
        <v>624</v>
      </c>
      <c r="R5" s="65" t="s">
        <v>606</v>
      </c>
      <c r="S5" s="65" t="s">
        <v>606</v>
      </c>
      <c r="T5" s="65" t="s">
        <v>606</v>
      </c>
      <c r="U5" s="65" t="s">
        <v>606</v>
      </c>
      <c r="V5" s="65" t="s">
        <v>626</v>
      </c>
      <c r="W5" s="65" t="s">
        <v>632</v>
      </c>
      <c r="X5" s="67" t="s">
        <v>693</v>
      </c>
      <c r="Y5" s="66" t="s">
        <v>751</v>
      </c>
    </row>
    <row r="6" spans="1:25" ht="165" x14ac:dyDescent="0.25">
      <c r="A6" s="69" t="s">
        <v>16</v>
      </c>
      <c r="B6" s="65" t="s">
        <v>507</v>
      </c>
      <c r="C6" s="69" t="s">
        <v>510</v>
      </c>
      <c r="D6" s="69"/>
      <c r="E6" s="69"/>
      <c r="F6" s="65" t="s">
        <v>606</v>
      </c>
      <c r="G6" s="65" t="s">
        <v>607</v>
      </c>
      <c r="H6" s="65" t="s">
        <v>606</v>
      </c>
      <c r="I6" s="65" t="s">
        <v>606</v>
      </c>
      <c r="J6" s="65" t="s">
        <v>606</v>
      </c>
      <c r="K6" s="65" t="s">
        <v>606</v>
      </c>
      <c r="L6" s="65" t="s">
        <v>614</v>
      </c>
      <c r="M6" s="65" t="s">
        <v>615</v>
      </c>
      <c r="N6" s="65" t="s">
        <v>617</v>
      </c>
      <c r="O6" s="65" t="s">
        <v>619</v>
      </c>
      <c r="P6" s="65" t="s">
        <v>622</v>
      </c>
      <c r="Q6" s="65" t="s">
        <v>624</v>
      </c>
      <c r="R6" s="65" t="s">
        <v>606</v>
      </c>
      <c r="S6" s="65" t="s">
        <v>606</v>
      </c>
      <c r="T6" s="65" t="s">
        <v>606</v>
      </c>
      <c r="U6" s="65" t="s">
        <v>606</v>
      </c>
      <c r="V6" s="65" t="s">
        <v>626</v>
      </c>
      <c r="W6" s="65" t="s">
        <v>632</v>
      </c>
      <c r="X6" s="67" t="s">
        <v>691</v>
      </c>
      <c r="Y6" s="66" t="s">
        <v>751</v>
      </c>
    </row>
    <row r="7" spans="1:25" ht="165" x14ac:dyDescent="0.25">
      <c r="A7" s="69" t="s">
        <v>19</v>
      </c>
      <c r="B7" s="65" t="s">
        <v>514</v>
      </c>
      <c r="C7" s="69" t="s">
        <v>510</v>
      </c>
      <c r="D7" s="65" t="s">
        <v>601</v>
      </c>
      <c r="E7" s="69"/>
      <c r="F7" s="65" t="s">
        <v>606</v>
      </c>
      <c r="G7" s="65" t="s">
        <v>607</v>
      </c>
      <c r="H7" s="65" t="s">
        <v>606</v>
      </c>
      <c r="I7" s="65" t="s">
        <v>606</v>
      </c>
      <c r="J7" s="65" t="s">
        <v>606</v>
      </c>
      <c r="K7" s="65" t="s">
        <v>606</v>
      </c>
      <c r="L7" s="65" t="s">
        <v>614</v>
      </c>
      <c r="M7" s="65" t="s">
        <v>615</v>
      </c>
      <c r="N7" s="65" t="s">
        <v>617</v>
      </c>
      <c r="O7" s="65" t="s">
        <v>619</v>
      </c>
      <c r="P7" s="65" t="s">
        <v>622</v>
      </c>
      <c r="Q7" s="65" t="s">
        <v>624</v>
      </c>
      <c r="R7" s="65" t="s">
        <v>606</v>
      </c>
      <c r="S7" s="65" t="s">
        <v>606</v>
      </c>
      <c r="T7" s="65" t="s">
        <v>606</v>
      </c>
      <c r="U7" s="65" t="s">
        <v>606</v>
      </c>
      <c r="V7" s="65" t="s">
        <v>626</v>
      </c>
      <c r="W7" s="65" t="s">
        <v>632</v>
      </c>
      <c r="X7" s="67" t="s">
        <v>686</v>
      </c>
      <c r="Y7" s="66" t="s">
        <v>751</v>
      </c>
    </row>
    <row r="8" spans="1:25" ht="165" x14ac:dyDescent="0.25">
      <c r="A8" s="69" t="s">
        <v>22</v>
      </c>
      <c r="B8" s="65" t="s">
        <v>538</v>
      </c>
      <c r="C8" s="69" t="s">
        <v>539</v>
      </c>
      <c r="D8" s="65" t="s">
        <v>601</v>
      </c>
      <c r="E8" s="69"/>
      <c r="F8" s="65" t="s">
        <v>606</v>
      </c>
      <c r="G8" s="65" t="s">
        <v>607</v>
      </c>
      <c r="H8" s="65" t="s">
        <v>606</v>
      </c>
      <c r="I8" s="65" t="s">
        <v>606</v>
      </c>
      <c r="J8" s="65" t="s">
        <v>606</v>
      </c>
      <c r="K8" s="65" t="s">
        <v>606</v>
      </c>
      <c r="L8" s="65" t="s">
        <v>614</v>
      </c>
      <c r="M8" s="65" t="s">
        <v>615</v>
      </c>
      <c r="N8" s="65" t="s">
        <v>617</v>
      </c>
      <c r="O8" s="65" t="s">
        <v>619</v>
      </c>
      <c r="P8" s="65" t="s">
        <v>622</v>
      </c>
      <c r="Q8" s="65" t="s">
        <v>624</v>
      </c>
      <c r="R8" s="65" t="s">
        <v>606</v>
      </c>
      <c r="S8" s="65" t="s">
        <v>606</v>
      </c>
      <c r="T8" s="65" t="s">
        <v>606</v>
      </c>
      <c r="U8" s="65" t="s">
        <v>606</v>
      </c>
      <c r="V8" s="65" t="s">
        <v>626</v>
      </c>
      <c r="W8" s="65" t="s">
        <v>632</v>
      </c>
      <c r="X8" s="67" t="s">
        <v>691</v>
      </c>
      <c r="Y8" s="66" t="s">
        <v>751</v>
      </c>
    </row>
    <row r="9" spans="1:25" ht="165" x14ac:dyDescent="0.25">
      <c r="A9" s="69" t="s">
        <v>25</v>
      </c>
      <c r="B9" s="65" t="s">
        <v>536</v>
      </c>
      <c r="C9" s="69"/>
      <c r="D9" s="69"/>
      <c r="E9" s="69"/>
      <c r="F9" s="65" t="s">
        <v>606</v>
      </c>
      <c r="G9" s="65" t="s">
        <v>607</v>
      </c>
      <c r="H9" s="65" t="s">
        <v>606</v>
      </c>
      <c r="I9" s="65" t="s">
        <v>606</v>
      </c>
      <c r="J9" s="65" t="s">
        <v>606</v>
      </c>
      <c r="K9" s="65" t="s">
        <v>606</v>
      </c>
      <c r="L9" s="65" t="s">
        <v>614</v>
      </c>
      <c r="M9" s="65" t="s">
        <v>615</v>
      </c>
      <c r="N9" s="65" t="s">
        <v>617</v>
      </c>
      <c r="O9" s="65" t="s">
        <v>619</v>
      </c>
      <c r="P9" s="65" t="s">
        <v>622</v>
      </c>
      <c r="Q9" s="65" t="s">
        <v>624</v>
      </c>
      <c r="R9" s="65" t="s">
        <v>606</v>
      </c>
      <c r="S9" s="65" t="s">
        <v>606</v>
      </c>
      <c r="T9" s="65" t="s">
        <v>606</v>
      </c>
      <c r="U9" s="65" t="s">
        <v>606</v>
      </c>
      <c r="V9" s="65" t="s">
        <v>626</v>
      </c>
      <c r="W9" s="65" t="s">
        <v>632</v>
      </c>
      <c r="X9" s="67" t="s">
        <v>691</v>
      </c>
      <c r="Y9" s="66" t="s">
        <v>751</v>
      </c>
    </row>
    <row r="10" spans="1:25" ht="42" customHeight="1" x14ac:dyDescent="0.25">
      <c r="A10" s="69" t="s">
        <v>28</v>
      </c>
      <c r="B10" s="65" t="s">
        <v>534</v>
      </c>
      <c r="C10" s="69" t="s">
        <v>533</v>
      </c>
      <c r="D10" s="72" t="s">
        <v>753</v>
      </c>
      <c r="E10" s="69"/>
      <c r="F10" s="65" t="s">
        <v>606</v>
      </c>
      <c r="G10" s="65" t="s">
        <v>607</v>
      </c>
      <c r="H10" s="65" t="s">
        <v>606</v>
      </c>
      <c r="I10" s="65" t="s">
        <v>606</v>
      </c>
      <c r="J10" s="65" t="s">
        <v>606</v>
      </c>
      <c r="K10" s="65" t="s">
        <v>606</v>
      </c>
      <c r="L10" s="65" t="s">
        <v>614</v>
      </c>
      <c r="M10" s="65" t="s">
        <v>615</v>
      </c>
      <c r="N10" s="65" t="s">
        <v>617</v>
      </c>
      <c r="O10" s="65" t="s">
        <v>619</v>
      </c>
      <c r="P10" s="65" t="s">
        <v>622</v>
      </c>
      <c r="Q10" s="65" t="s">
        <v>624</v>
      </c>
      <c r="R10" s="65" t="s">
        <v>606</v>
      </c>
      <c r="S10" s="65" t="s">
        <v>606</v>
      </c>
      <c r="T10" s="65" t="s">
        <v>606</v>
      </c>
      <c r="U10" s="65" t="s">
        <v>606</v>
      </c>
      <c r="V10" s="65" t="s">
        <v>626</v>
      </c>
      <c r="W10" s="65" t="s">
        <v>632</v>
      </c>
      <c r="X10" s="71" t="s">
        <v>697</v>
      </c>
      <c r="Y10" s="66" t="s">
        <v>751</v>
      </c>
    </row>
    <row r="11" spans="1:25" ht="165" x14ac:dyDescent="0.25">
      <c r="A11" s="69" t="s">
        <v>31</v>
      </c>
      <c r="B11" s="65" t="s">
        <v>528</v>
      </c>
      <c r="C11" s="69" t="s">
        <v>529</v>
      </c>
      <c r="D11" s="69"/>
      <c r="E11" s="69"/>
      <c r="F11" s="65" t="s">
        <v>606</v>
      </c>
      <c r="G11" s="65" t="s">
        <v>607</v>
      </c>
      <c r="H11" s="65" t="s">
        <v>606</v>
      </c>
      <c r="I11" s="65" t="s">
        <v>606</v>
      </c>
      <c r="J11" s="65" t="s">
        <v>606</v>
      </c>
      <c r="K11" s="65" t="s">
        <v>606</v>
      </c>
      <c r="L11" s="65" t="s">
        <v>614</v>
      </c>
      <c r="M11" s="65" t="s">
        <v>615</v>
      </c>
      <c r="N11" s="65" t="s">
        <v>617</v>
      </c>
      <c r="O11" s="65" t="s">
        <v>619</v>
      </c>
      <c r="P11" s="65" t="s">
        <v>622</v>
      </c>
      <c r="Q11" s="65" t="s">
        <v>624</v>
      </c>
      <c r="R11" s="65" t="s">
        <v>606</v>
      </c>
      <c r="S11" s="65" t="s">
        <v>606</v>
      </c>
      <c r="T11" s="65" t="s">
        <v>606</v>
      </c>
      <c r="U11" s="65" t="s">
        <v>606</v>
      </c>
      <c r="V11" s="65" t="s">
        <v>626</v>
      </c>
      <c r="W11" s="65" t="s">
        <v>632</v>
      </c>
      <c r="X11" s="67" t="s">
        <v>687</v>
      </c>
      <c r="Y11" s="66" t="s">
        <v>751</v>
      </c>
    </row>
    <row r="12" spans="1:25" ht="165" x14ac:dyDescent="0.25">
      <c r="A12" s="69" t="s">
        <v>523</v>
      </c>
      <c r="B12" s="65" t="s">
        <v>524</v>
      </c>
      <c r="C12" s="69" t="s">
        <v>525</v>
      </c>
      <c r="D12" s="69"/>
      <c r="E12" s="69"/>
      <c r="F12" s="65" t="s">
        <v>606</v>
      </c>
      <c r="G12" s="65" t="s">
        <v>607</v>
      </c>
      <c r="H12" s="65" t="s">
        <v>606</v>
      </c>
      <c r="I12" s="65" t="s">
        <v>606</v>
      </c>
      <c r="J12" s="65" t="s">
        <v>606</v>
      </c>
      <c r="K12" s="65" t="s">
        <v>606</v>
      </c>
      <c r="L12" s="65" t="s">
        <v>614</v>
      </c>
      <c r="M12" s="65" t="s">
        <v>615</v>
      </c>
      <c r="N12" s="65" t="s">
        <v>617</v>
      </c>
      <c r="O12" s="65" t="s">
        <v>619</v>
      </c>
      <c r="P12" s="65" t="s">
        <v>622</v>
      </c>
      <c r="Q12" s="65" t="s">
        <v>624</v>
      </c>
      <c r="R12" s="65" t="s">
        <v>606</v>
      </c>
      <c r="S12" s="65" t="s">
        <v>606</v>
      </c>
      <c r="T12" s="65" t="s">
        <v>606</v>
      </c>
      <c r="U12" s="65" t="s">
        <v>606</v>
      </c>
      <c r="V12" s="65" t="s">
        <v>626</v>
      </c>
      <c r="W12" s="65" t="s">
        <v>632</v>
      </c>
      <c r="X12" s="71" t="s">
        <v>698</v>
      </c>
      <c r="Y12" s="66" t="s">
        <v>751</v>
      </c>
    </row>
    <row r="13" spans="1:25" ht="165" x14ac:dyDescent="0.25">
      <c r="A13" s="69" t="s">
        <v>34</v>
      </c>
      <c r="B13" s="65" t="s">
        <v>522</v>
      </c>
      <c r="C13" s="69"/>
      <c r="D13" s="69"/>
      <c r="E13" s="69"/>
      <c r="F13" s="65" t="s">
        <v>606</v>
      </c>
      <c r="G13" s="65" t="s">
        <v>607</v>
      </c>
      <c r="H13" s="65" t="s">
        <v>606</v>
      </c>
      <c r="I13" s="65" t="s">
        <v>606</v>
      </c>
      <c r="J13" s="65" t="s">
        <v>606</v>
      </c>
      <c r="K13" s="65" t="s">
        <v>606</v>
      </c>
      <c r="L13" s="65" t="s">
        <v>614</v>
      </c>
      <c r="M13" s="65" t="s">
        <v>615</v>
      </c>
      <c r="N13" s="65" t="s">
        <v>617</v>
      </c>
      <c r="O13" s="65" t="s">
        <v>619</v>
      </c>
      <c r="P13" s="65" t="s">
        <v>622</v>
      </c>
      <c r="Q13" s="65" t="s">
        <v>624</v>
      </c>
      <c r="R13" s="65" t="s">
        <v>606</v>
      </c>
      <c r="S13" s="65" t="s">
        <v>606</v>
      </c>
      <c r="T13" s="65" t="s">
        <v>606</v>
      </c>
      <c r="U13" s="65" t="s">
        <v>606</v>
      </c>
      <c r="V13" s="65" t="s">
        <v>626</v>
      </c>
      <c r="W13" s="65" t="s">
        <v>632</v>
      </c>
      <c r="X13" s="71" t="s">
        <v>698</v>
      </c>
      <c r="Y13" s="66" t="s">
        <v>751</v>
      </c>
    </row>
    <row r="14" spans="1:25" ht="165" x14ac:dyDescent="0.25">
      <c r="A14" s="69" t="s">
        <v>36</v>
      </c>
      <c r="B14" s="65" t="s">
        <v>520</v>
      </c>
      <c r="C14" s="69"/>
      <c r="D14" s="69"/>
      <c r="E14" s="69"/>
      <c r="F14" s="65" t="s">
        <v>606</v>
      </c>
      <c r="G14" s="65" t="s">
        <v>607</v>
      </c>
      <c r="H14" s="65" t="s">
        <v>606</v>
      </c>
      <c r="I14" s="65" t="s">
        <v>606</v>
      </c>
      <c r="J14" s="65" t="s">
        <v>606</v>
      </c>
      <c r="K14" s="65" t="s">
        <v>606</v>
      </c>
      <c r="L14" s="65" t="s">
        <v>614</v>
      </c>
      <c r="M14" s="65" t="s">
        <v>615</v>
      </c>
      <c r="N14" s="65" t="s">
        <v>617</v>
      </c>
      <c r="O14" s="65" t="s">
        <v>619</v>
      </c>
      <c r="P14" s="65" t="s">
        <v>622</v>
      </c>
      <c r="Q14" s="65" t="s">
        <v>624</v>
      </c>
      <c r="R14" s="65" t="s">
        <v>606</v>
      </c>
      <c r="S14" s="65" t="s">
        <v>606</v>
      </c>
      <c r="T14" s="65" t="s">
        <v>606</v>
      </c>
      <c r="U14" s="65" t="s">
        <v>606</v>
      </c>
      <c r="V14" s="65" t="s">
        <v>626</v>
      </c>
      <c r="W14" s="65" t="s">
        <v>632</v>
      </c>
      <c r="X14" s="71" t="s">
        <v>698</v>
      </c>
      <c r="Y14" s="66" t="s">
        <v>751</v>
      </c>
    </row>
    <row r="15" spans="1:25" ht="165" x14ac:dyDescent="0.25">
      <c r="A15" s="69" t="s">
        <v>37</v>
      </c>
      <c r="B15" s="65" t="s">
        <v>518</v>
      </c>
      <c r="C15" s="69"/>
      <c r="D15" s="69"/>
      <c r="E15" s="69"/>
      <c r="F15" s="65" t="s">
        <v>606</v>
      </c>
      <c r="G15" s="65" t="s">
        <v>607</v>
      </c>
      <c r="H15" s="65" t="s">
        <v>606</v>
      </c>
      <c r="I15" s="65" t="s">
        <v>606</v>
      </c>
      <c r="J15" s="65" t="s">
        <v>606</v>
      </c>
      <c r="K15" s="65" t="s">
        <v>606</v>
      </c>
      <c r="L15" s="65" t="s">
        <v>614</v>
      </c>
      <c r="M15" s="65" t="s">
        <v>615</v>
      </c>
      <c r="N15" s="65" t="s">
        <v>617</v>
      </c>
      <c r="O15" s="65" t="s">
        <v>619</v>
      </c>
      <c r="P15" s="65" t="s">
        <v>622</v>
      </c>
      <c r="Q15" s="65" t="s">
        <v>624</v>
      </c>
      <c r="R15" s="65" t="s">
        <v>606</v>
      </c>
      <c r="S15" s="65" t="s">
        <v>606</v>
      </c>
      <c r="T15" s="65" t="s">
        <v>606</v>
      </c>
      <c r="U15" s="65" t="s">
        <v>606</v>
      </c>
      <c r="V15" s="65" t="s">
        <v>626</v>
      </c>
      <c r="W15" s="65" t="s">
        <v>632</v>
      </c>
      <c r="X15" s="71" t="s">
        <v>698</v>
      </c>
      <c r="Y15" s="66" t="s">
        <v>751</v>
      </c>
    </row>
    <row r="16" spans="1:25" ht="165" x14ac:dyDescent="0.25">
      <c r="A16" s="69" t="s">
        <v>39</v>
      </c>
      <c r="B16" s="69" t="s">
        <v>515</v>
      </c>
      <c r="C16" s="69"/>
      <c r="D16" s="69"/>
      <c r="E16" s="69"/>
      <c r="F16" s="65" t="s">
        <v>606</v>
      </c>
      <c r="G16" s="65" t="s">
        <v>607</v>
      </c>
      <c r="H16" s="65" t="s">
        <v>606</v>
      </c>
      <c r="I16" s="65" t="s">
        <v>606</v>
      </c>
      <c r="J16" s="65" t="s">
        <v>606</v>
      </c>
      <c r="K16" s="65" t="s">
        <v>606</v>
      </c>
      <c r="L16" s="65" t="s">
        <v>614</v>
      </c>
      <c r="M16" s="65" t="s">
        <v>615</v>
      </c>
      <c r="N16" s="65" t="s">
        <v>617</v>
      </c>
      <c r="O16" s="65" t="s">
        <v>619</v>
      </c>
      <c r="P16" s="65" t="s">
        <v>622</v>
      </c>
      <c r="Q16" s="65" t="s">
        <v>624</v>
      </c>
      <c r="R16" s="65" t="s">
        <v>606</v>
      </c>
      <c r="S16" s="65" t="s">
        <v>606</v>
      </c>
      <c r="T16" s="65" t="s">
        <v>606</v>
      </c>
      <c r="U16" s="65" t="s">
        <v>606</v>
      </c>
      <c r="V16" s="65" t="s">
        <v>626</v>
      </c>
      <c r="W16" s="65" t="s">
        <v>632</v>
      </c>
      <c r="X16" s="71" t="s">
        <v>702</v>
      </c>
      <c r="Y16" s="66" t="s">
        <v>751</v>
      </c>
    </row>
    <row r="17" spans="1:25" ht="165" x14ac:dyDescent="0.25">
      <c r="A17" s="69" t="s">
        <v>42</v>
      </c>
      <c r="B17" s="65" t="s">
        <v>541</v>
      </c>
      <c r="C17" s="69"/>
      <c r="D17" s="69"/>
      <c r="E17" s="69"/>
      <c r="F17" s="65" t="s">
        <v>606</v>
      </c>
      <c r="G17" s="65" t="s">
        <v>607</v>
      </c>
      <c r="H17" s="65" t="s">
        <v>606</v>
      </c>
      <c r="I17" s="65" t="s">
        <v>606</v>
      </c>
      <c r="J17" s="65" t="s">
        <v>606</v>
      </c>
      <c r="K17" s="65" t="s">
        <v>606</v>
      </c>
      <c r="L17" s="65" t="s">
        <v>614</v>
      </c>
      <c r="M17" s="65" t="s">
        <v>615</v>
      </c>
      <c r="N17" s="65" t="s">
        <v>617</v>
      </c>
      <c r="O17" s="65" t="s">
        <v>619</v>
      </c>
      <c r="P17" s="65" t="s">
        <v>622</v>
      </c>
      <c r="Q17" s="65" t="s">
        <v>624</v>
      </c>
      <c r="R17" s="65" t="s">
        <v>606</v>
      </c>
      <c r="S17" s="65" t="s">
        <v>606</v>
      </c>
      <c r="T17" s="65" t="s">
        <v>606</v>
      </c>
      <c r="U17" s="65" t="s">
        <v>606</v>
      </c>
      <c r="V17" s="65" t="s">
        <v>626</v>
      </c>
      <c r="W17" s="65" t="s">
        <v>632</v>
      </c>
      <c r="X17" s="71" t="s">
        <v>702</v>
      </c>
      <c r="Y17" s="66" t="s">
        <v>751</v>
      </c>
    </row>
    <row r="18" spans="1:25" ht="165" x14ac:dyDescent="0.25">
      <c r="A18" s="69" t="s">
        <v>45</v>
      </c>
      <c r="B18" s="65" t="s">
        <v>550</v>
      </c>
      <c r="C18" s="69"/>
      <c r="D18" s="69" t="s">
        <v>657</v>
      </c>
      <c r="E18" s="69" t="s">
        <v>658</v>
      </c>
      <c r="F18" s="65" t="s">
        <v>606</v>
      </c>
      <c r="G18" s="65" t="s">
        <v>607</v>
      </c>
      <c r="H18" s="65" t="s">
        <v>606</v>
      </c>
      <c r="I18" s="65" t="s">
        <v>606</v>
      </c>
      <c r="J18" s="65" t="s">
        <v>606</v>
      </c>
      <c r="K18" s="65" t="s">
        <v>606</v>
      </c>
      <c r="L18" s="65" t="s">
        <v>614</v>
      </c>
      <c r="M18" s="65" t="s">
        <v>615</v>
      </c>
      <c r="N18" s="65" t="s">
        <v>617</v>
      </c>
      <c r="O18" s="65" t="s">
        <v>619</v>
      </c>
      <c r="P18" s="65" t="s">
        <v>622</v>
      </c>
      <c r="Q18" s="65" t="s">
        <v>624</v>
      </c>
      <c r="R18" s="65" t="s">
        <v>606</v>
      </c>
      <c r="S18" s="65" t="s">
        <v>606</v>
      </c>
      <c r="T18" s="65" t="s">
        <v>606</v>
      </c>
      <c r="U18" s="65" t="s">
        <v>606</v>
      </c>
      <c r="V18" s="65" t="s">
        <v>626</v>
      </c>
      <c r="W18" s="65" t="s">
        <v>632</v>
      </c>
      <c r="X18" s="71" t="s">
        <v>702</v>
      </c>
      <c r="Y18" s="66" t="s">
        <v>751</v>
      </c>
    </row>
    <row r="19" spans="1:25" ht="165" x14ac:dyDescent="0.25">
      <c r="A19" s="69" t="s">
        <v>551</v>
      </c>
      <c r="B19" s="65" t="s">
        <v>552</v>
      </c>
      <c r="C19" s="69"/>
      <c r="D19" s="69" t="s">
        <v>663</v>
      </c>
      <c r="E19" s="69" t="s">
        <v>664</v>
      </c>
      <c r="F19" s="65" t="s">
        <v>606</v>
      </c>
      <c r="G19" s="65" t="s">
        <v>607</v>
      </c>
      <c r="H19" s="65" t="s">
        <v>606</v>
      </c>
      <c r="I19" s="65" t="s">
        <v>606</v>
      </c>
      <c r="J19" s="65" t="s">
        <v>606</v>
      </c>
      <c r="K19" s="65" t="s">
        <v>606</v>
      </c>
      <c r="L19" s="65" t="s">
        <v>614</v>
      </c>
      <c r="M19" s="65" t="s">
        <v>615</v>
      </c>
      <c r="N19" s="65" t="s">
        <v>617</v>
      </c>
      <c r="O19" s="65" t="s">
        <v>619</v>
      </c>
      <c r="P19" s="65" t="s">
        <v>622</v>
      </c>
      <c r="Q19" s="65" t="s">
        <v>624</v>
      </c>
      <c r="R19" s="65" t="s">
        <v>606</v>
      </c>
      <c r="S19" s="65" t="s">
        <v>606</v>
      </c>
      <c r="T19" s="65" t="s">
        <v>606</v>
      </c>
      <c r="U19" s="65" t="s">
        <v>606</v>
      </c>
      <c r="V19" s="65" t="s">
        <v>626</v>
      </c>
      <c r="W19" s="65" t="s">
        <v>632</v>
      </c>
      <c r="X19" s="67" t="s">
        <v>702</v>
      </c>
      <c r="Y19" s="66" t="s">
        <v>751</v>
      </c>
    </row>
    <row r="20" spans="1:25" ht="165" x14ac:dyDescent="0.25">
      <c r="A20" s="69" t="s">
        <v>377</v>
      </c>
      <c r="B20" s="65" t="s">
        <v>554</v>
      </c>
      <c r="C20" s="69"/>
      <c r="D20" s="69" t="s">
        <v>657</v>
      </c>
      <c r="E20" s="69" t="s">
        <v>658</v>
      </c>
      <c r="F20" s="65" t="s">
        <v>606</v>
      </c>
      <c r="G20" s="65" t="s">
        <v>607</v>
      </c>
      <c r="H20" s="65" t="s">
        <v>606</v>
      </c>
      <c r="I20" s="65" t="s">
        <v>606</v>
      </c>
      <c r="J20" s="65" t="s">
        <v>606</v>
      </c>
      <c r="K20" s="65" t="s">
        <v>606</v>
      </c>
      <c r="L20" s="65" t="s">
        <v>614</v>
      </c>
      <c r="M20" s="65" t="s">
        <v>615</v>
      </c>
      <c r="N20" s="65" t="s">
        <v>617</v>
      </c>
      <c r="O20" s="65" t="s">
        <v>619</v>
      </c>
      <c r="P20" s="65" t="s">
        <v>622</v>
      </c>
      <c r="Q20" s="65" t="s">
        <v>624</v>
      </c>
      <c r="R20" s="65" t="s">
        <v>606</v>
      </c>
      <c r="S20" s="65" t="s">
        <v>606</v>
      </c>
      <c r="T20" s="65" t="s">
        <v>606</v>
      </c>
      <c r="U20" s="65" t="s">
        <v>606</v>
      </c>
      <c r="V20" s="65" t="s">
        <v>626</v>
      </c>
      <c r="W20" s="65" t="s">
        <v>632</v>
      </c>
      <c r="X20" s="67" t="s">
        <v>702</v>
      </c>
      <c r="Y20" s="66" t="s">
        <v>751</v>
      </c>
    </row>
    <row r="21" spans="1:25" ht="165" x14ac:dyDescent="0.25">
      <c r="A21" s="69" t="s">
        <v>257</v>
      </c>
      <c r="B21" s="65" t="s">
        <v>555</v>
      </c>
      <c r="C21" s="69"/>
      <c r="D21" s="69" t="s">
        <v>662</v>
      </c>
      <c r="E21" s="69"/>
      <c r="F21" s="65" t="s">
        <v>606</v>
      </c>
      <c r="G21" s="65" t="s">
        <v>607</v>
      </c>
      <c r="H21" s="65" t="s">
        <v>606</v>
      </c>
      <c r="I21" s="65" t="s">
        <v>606</v>
      </c>
      <c r="J21" s="65" t="s">
        <v>606</v>
      </c>
      <c r="K21" s="65" t="s">
        <v>606</v>
      </c>
      <c r="L21" s="65" t="s">
        <v>614</v>
      </c>
      <c r="M21" s="65" t="s">
        <v>615</v>
      </c>
      <c r="N21" s="65" t="s">
        <v>617</v>
      </c>
      <c r="O21" s="65" t="s">
        <v>619</v>
      </c>
      <c r="P21" s="65" t="s">
        <v>622</v>
      </c>
      <c r="Q21" s="65" t="s">
        <v>624</v>
      </c>
      <c r="R21" s="65" t="s">
        <v>606</v>
      </c>
      <c r="S21" s="65" t="s">
        <v>606</v>
      </c>
      <c r="T21" s="65" t="s">
        <v>606</v>
      </c>
      <c r="U21" s="65" t="s">
        <v>606</v>
      </c>
      <c r="V21" s="65" t="s">
        <v>626</v>
      </c>
      <c r="W21" s="65" t="s">
        <v>632</v>
      </c>
      <c r="X21" s="67" t="s">
        <v>702</v>
      </c>
      <c r="Y21" s="66" t="s">
        <v>751</v>
      </c>
    </row>
    <row r="22" spans="1:25" ht="165" x14ac:dyDescent="0.25">
      <c r="A22" s="69" t="s">
        <v>559</v>
      </c>
      <c r="B22" s="65" t="s">
        <v>560</v>
      </c>
      <c r="C22" s="69"/>
      <c r="D22" s="69" t="s">
        <v>657</v>
      </c>
      <c r="E22" s="69" t="s">
        <v>658</v>
      </c>
      <c r="F22" s="65" t="s">
        <v>606</v>
      </c>
      <c r="G22" s="65" t="s">
        <v>607</v>
      </c>
      <c r="H22" s="65" t="s">
        <v>606</v>
      </c>
      <c r="I22" s="65" t="s">
        <v>606</v>
      </c>
      <c r="J22" s="65" t="s">
        <v>606</v>
      </c>
      <c r="K22" s="65" t="s">
        <v>606</v>
      </c>
      <c r="L22" s="65" t="s">
        <v>614</v>
      </c>
      <c r="M22" s="65" t="s">
        <v>615</v>
      </c>
      <c r="N22" s="65" t="s">
        <v>617</v>
      </c>
      <c r="O22" s="65" t="s">
        <v>619</v>
      </c>
      <c r="P22" s="65" t="s">
        <v>622</v>
      </c>
      <c r="Q22" s="65" t="s">
        <v>624</v>
      </c>
      <c r="R22" s="65" t="s">
        <v>606</v>
      </c>
      <c r="S22" s="65" t="s">
        <v>606</v>
      </c>
      <c r="T22" s="65" t="s">
        <v>606</v>
      </c>
      <c r="U22" s="65" t="s">
        <v>606</v>
      </c>
      <c r="V22" s="65" t="s">
        <v>626</v>
      </c>
      <c r="W22" s="65" t="s">
        <v>632</v>
      </c>
      <c r="X22" s="67" t="s">
        <v>686</v>
      </c>
      <c r="Y22" s="66" t="s">
        <v>751</v>
      </c>
    </row>
    <row r="23" spans="1:25" ht="165" x14ac:dyDescent="0.25">
      <c r="A23" s="69" t="s">
        <v>52</v>
      </c>
      <c r="B23" s="65" t="s">
        <v>562</v>
      </c>
      <c r="C23" s="69"/>
      <c r="D23" s="65" t="s">
        <v>601</v>
      </c>
      <c r="E23" s="69" t="s">
        <v>661</v>
      </c>
      <c r="F23" s="65" t="s">
        <v>606</v>
      </c>
      <c r="G23" s="65" t="s">
        <v>607</v>
      </c>
      <c r="H23" s="65" t="s">
        <v>606</v>
      </c>
      <c r="I23" s="65" t="s">
        <v>606</v>
      </c>
      <c r="J23" s="65" t="s">
        <v>606</v>
      </c>
      <c r="K23" s="65" t="s">
        <v>606</v>
      </c>
      <c r="L23" s="65" t="s">
        <v>614</v>
      </c>
      <c r="M23" s="65" t="s">
        <v>615</v>
      </c>
      <c r="N23" s="65" t="s">
        <v>617</v>
      </c>
      <c r="O23" s="65" t="s">
        <v>619</v>
      </c>
      <c r="P23" s="65" t="s">
        <v>622</v>
      </c>
      <c r="Q23" s="65" t="s">
        <v>624</v>
      </c>
      <c r="R23" s="65" t="s">
        <v>606</v>
      </c>
      <c r="S23" s="65" t="s">
        <v>606</v>
      </c>
      <c r="T23" s="65" t="s">
        <v>606</v>
      </c>
      <c r="U23" s="65" t="s">
        <v>606</v>
      </c>
      <c r="V23" s="65" t="s">
        <v>626</v>
      </c>
      <c r="W23" s="65" t="s">
        <v>632</v>
      </c>
      <c r="X23" s="67" t="s">
        <v>702</v>
      </c>
      <c r="Y23" s="66" t="s">
        <v>751</v>
      </c>
    </row>
    <row r="24" spans="1:25" ht="165" x14ac:dyDescent="0.25">
      <c r="A24" s="69" t="s">
        <v>54</v>
      </c>
      <c r="B24" s="69" t="s">
        <v>563</v>
      </c>
      <c r="C24" s="69"/>
      <c r="D24" s="69" t="s">
        <v>660</v>
      </c>
      <c r="E24" s="69" t="s">
        <v>658</v>
      </c>
      <c r="F24" s="65" t="s">
        <v>606</v>
      </c>
      <c r="G24" s="65" t="s">
        <v>607</v>
      </c>
      <c r="H24" s="65" t="s">
        <v>606</v>
      </c>
      <c r="I24" s="65" t="s">
        <v>606</v>
      </c>
      <c r="J24" s="65" t="s">
        <v>606</v>
      </c>
      <c r="K24" s="65" t="s">
        <v>606</v>
      </c>
      <c r="L24" s="65" t="s">
        <v>614</v>
      </c>
      <c r="M24" s="65" t="s">
        <v>615</v>
      </c>
      <c r="N24" s="65" t="s">
        <v>617</v>
      </c>
      <c r="O24" s="65" t="s">
        <v>619</v>
      </c>
      <c r="P24" s="65" t="s">
        <v>622</v>
      </c>
      <c r="Q24" s="65" t="s">
        <v>624</v>
      </c>
      <c r="R24" s="65" t="s">
        <v>606</v>
      </c>
      <c r="S24" s="65" t="s">
        <v>606</v>
      </c>
      <c r="T24" s="65" t="s">
        <v>606</v>
      </c>
      <c r="U24" s="65" t="s">
        <v>606</v>
      </c>
      <c r="V24" s="65" t="s">
        <v>626</v>
      </c>
      <c r="W24" s="65" t="s">
        <v>632</v>
      </c>
      <c r="X24" s="67" t="s">
        <v>702</v>
      </c>
      <c r="Y24" s="66" t="s">
        <v>751</v>
      </c>
    </row>
    <row r="25" spans="1:25" ht="165" x14ac:dyDescent="0.25">
      <c r="A25" s="69" t="s">
        <v>57</v>
      </c>
      <c r="B25" s="65" t="s">
        <v>565</v>
      </c>
      <c r="C25" s="69"/>
      <c r="D25" s="69" t="s">
        <v>657</v>
      </c>
      <c r="E25" s="69" t="s">
        <v>658</v>
      </c>
      <c r="F25" s="65" t="s">
        <v>606</v>
      </c>
      <c r="G25" s="65" t="s">
        <v>607</v>
      </c>
      <c r="H25" s="65" t="s">
        <v>606</v>
      </c>
      <c r="I25" s="65" t="s">
        <v>606</v>
      </c>
      <c r="J25" s="65" t="s">
        <v>606</v>
      </c>
      <c r="K25" s="65" t="s">
        <v>606</v>
      </c>
      <c r="L25" s="65" t="s">
        <v>614</v>
      </c>
      <c r="M25" s="65" t="s">
        <v>615</v>
      </c>
      <c r="N25" s="65" t="s">
        <v>617</v>
      </c>
      <c r="O25" s="65" t="s">
        <v>619</v>
      </c>
      <c r="P25" s="65" t="s">
        <v>622</v>
      </c>
      <c r="Q25" s="65" t="s">
        <v>624</v>
      </c>
      <c r="R25" s="65" t="s">
        <v>606</v>
      </c>
      <c r="S25" s="65" t="s">
        <v>606</v>
      </c>
      <c r="T25" s="65" t="s">
        <v>606</v>
      </c>
      <c r="U25" s="65" t="s">
        <v>606</v>
      </c>
      <c r="V25" s="65" t="s">
        <v>626</v>
      </c>
      <c r="W25" s="65" t="s">
        <v>632</v>
      </c>
      <c r="X25" s="67" t="s">
        <v>702</v>
      </c>
      <c r="Y25" s="66" t="s">
        <v>751</v>
      </c>
    </row>
    <row r="26" spans="1:25" ht="165" x14ac:dyDescent="0.25">
      <c r="A26" s="69" t="s">
        <v>59</v>
      </c>
      <c r="B26" s="65" t="s">
        <v>541</v>
      </c>
      <c r="C26" s="69" t="s">
        <v>548</v>
      </c>
      <c r="D26" s="69" t="s">
        <v>657</v>
      </c>
      <c r="E26" s="69" t="s">
        <v>659</v>
      </c>
      <c r="F26" s="65" t="s">
        <v>606</v>
      </c>
      <c r="G26" s="65" t="s">
        <v>607</v>
      </c>
      <c r="H26" s="65" t="s">
        <v>606</v>
      </c>
      <c r="I26" s="65" t="s">
        <v>606</v>
      </c>
      <c r="J26" s="65" t="s">
        <v>606</v>
      </c>
      <c r="K26" s="65" t="s">
        <v>606</v>
      </c>
      <c r="L26" s="65" t="s">
        <v>614</v>
      </c>
      <c r="M26" s="65" t="s">
        <v>615</v>
      </c>
      <c r="N26" s="65" t="s">
        <v>617</v>
      </c>
      <c r="O26" s="65" t="s">
        <v>619</v>
      </c>
      <c r="P26" s="65" t="s">
        <v>622</v>
      </c>
      <c r="Q26" s="65" t="s">
        <v>624</v>
      </c>
      <c r="R26" s="65" t="s">
        <v>606</v>
      </c>
      <c r="S26" s="65" t="s">
        <v>606</v>
      </c>
      <c r="T26" s="65" t="s">
        <v>606</v>
      </c>
      <c r="U26" s="65" t="s">
        <v>606</v>
      </c>
      <c r="V26" s="65" t="s">
        <v>626</v>
      </c>
      <c r="W26" s="65" t="s">
        <v>632</v>
      </c>
      <c r="X26" s="67" t="s">
        <v>702</v>
      </c>
      <c r="Y26" s="66" t="s">
        <v>751</v>
      </c>
    </row>
    <row r="27" spans="1:25" ht="165" x14ac:dyDescent="0.25">
      <c r="A27" s="69" t="s">
        <v>60</v>
      </c>
      <c r="B27" s="65" t="s">
        <v>543</v>
      </c>
      <c r="C27" s="69" t="s">
        <v>542</v>
      </c>
      <c r="D27" s="69" t="s">
        <v>657</v>
      </c>
      <c r="E27" s="69" t="s">
        <v>658</v>
      </c>
      <c r="F27" s="65" t="s">
        <v>606</v>
      </c>
      <c r="G27" s="65" t="s">
        <v>607</v>
      </c>
      <c r="H27" s="65" t="s">
        <v>606</v>
      </c>
      <c r="I27" s="65" t="s">
        <v>606</v>
      </c>
      <c r="J27" s="65" t="s">
        <v>606</v>
      </c>
      <c r="K27" s="65" t="s">
        <v>606</v>
      </c>
      <c r="L27" s="65" t="s">
        <v>614</v>
      </c>
      <c r="M27" s="65" t="s">
        <v>615</v>
      </c>
      <c r="N27" s="65" t="s">
        <v>617</v>
      </c>
      <c r="O27" s="65" t="s">
        <v>619</v>
      </c>
      <c r="P27" s="65" t="s">
        <v>622</v>
      </c>
      <c r="Q27" s="65" t="s">
        <v>624</v>
      </c>
      <c r="R27" s="65" t="s">
        <v>606</v>
      </c>
      <c r="S27" s="65" t="s">
        <v>606</v>
      </c>
      <c r="T27" s="65" t="s">
        <v>606</v>
      </c>
      <c r="U27" s="65" t="s">
        <v>606</v>
      </c>
      <c r="V27" s="65" t="s">
        <v>626</v>
      </c>
      <c r="W27" s="65" t="s">
        <v>632</v>
      </c>
      <c r="X27" s="67" t="s">
        <v>702</v>
      </c>
      <c r="Y27" s="66" t="s">
        <v>751</v>
      </c>
    </row>
    <row r="28" spans="1:25" ht="315" x14ac:dyDescent="0.25">
      <c r="A28" s="69" t="s">
        <v>62</v>
      </c>
      <c r="B28" s="65" t="s">
        <v>567</v>
      </c>
      <c r="C28" s="69" t="s">
        <v>568</v>
      </c>
      <c r="D28" s="69" t="s">
        <v>654</v>
      </c>
      <c r="E28" s="69" t="s">
        <v>655</v>
      </c>
      <c r="F28" s="65" t="s">
        <v>606</v>
      </c>
      <c r="G28" s="65" t="s">
        <v>607</v>
      </c>
      <c r="H28" s="65" t="s">
        <v>606</v>
      </c>
      <c r="I28" s="65" t="s">
        <v>606</v>
      </c>
      <c r="J28" s="65" t="s">
        <v>606</v>
      </c>
      <c r="K28" s="65" t="s">
        <v>606</v>
      </c>
      <c r="L28" s="65" t="s">
        <v>614</v>
      </c>
      <c r="M28" s="65" t="s">
        <v>615</v>
      </c>
      <c r="N28" s="65" t="s">
        <v>617</v>
      </c>
      <c r="O28" s="65" t="s">
        <v>619</v>
      </c>
      <c r="P28" s="65" t="s">
        <v>622</v>
      </c>
      <c r="Q28" s="65" t="s">
        <v>624</v>
      </c>
      <c r="R28" s="65" t="s">
        <v>606</v>
      </c>
      <c r="S28" s="65" t="s">
        <v>606</v>
      </c>
      <c r="T28" s="65" t="s">
        <v>606</v>
      </c>
      <c r="U28" s="65" t="s">
        <v>606</v>
      </c>
      <c r="V28" s="65" t="s">
        <v>626</v>
      </c>
      <c r="W28" s="65" t="s">
        <v>632</v>
      </c>
      <c r="X28" s="67" t="s">
        <v>686</v>
      </c>
      <c r="Y28" s="66" t="s">
        <v>751</v>
      </c>
    </row>
    <row r="29" spans="1:25" ht="165" x14ac:dyDescent="0.25">
      <c r="A29" s="69" t="s">
        <v>571</v>
      </c>
      <c r="B29" s="70" t="s">
        <v>570</v>
      </c>
      <c r="C29" s="69" t="s">
        <v>572</v>
      </c>
      <c r="D29" s="65" t="s">
        <v>601</v>
      </c>
      <c r="E29" s="69"/>
      <c r="F29" s="65" t="s">
        <v>606</v>
      </c>
      <c r="G29" s="65" t="s">
        <v>607</v>
      </c>
      <c r="H29" s="65" t="s">
        <v>606</v>
      </c>
      <c r="I29" s="65" t="s">
        <v>606</v>
      </c>
      <c r="J29" s="65" t="s">
        <v>606</v>
      </c>
      <c r="K29" s="65" t="s">
        <v>606</v>
      </c>
      <c r="L29" s="65" t="s">
        <v>614</v>
      </c>
      <c r="M29" s="65" t="s">
        <v>615</v>
      </c>
      <c r="N29" s="65" t="s">
        <v>617</v>
      </c>
      <c r="O29" s="65" t="s">
        <v>619</v>
      </c>
      <c r="P29" s="65" t="s">
        <v>622</v>
      </c>
      <c r="Q29" s="65" t="s">
        <v>624</v>
      </c>
      <c r="R29" s="65" t="s">
        <v>606</v>
      </c>
      <c r="S29" s="65" t="s">
        <v>606</v>
      </c>
      <c r="T29" s="65" t="s">
        <v>606</v>
      </c>
      <c r="U29" s="65" t="s">
        <v>606</v>
      </c>
      <c r="V29" s="65" t="s">
        <v>626</v>
      </c>
      <c r="W29" s="65" t="s">
        <v>632</v>
      </c>
      <c r="X29" s="67" t="s">
        <v>689</v>
      </c>
      <c r="Y29" s="66" t="s">
        <v>751</v>
      </c>
    </row>
    <row r="30" spans="1:25" ht="165" x14ac:dyDescent="0.25">
      <c r="A30" s="69" t="s">
        <v>66</v>
      </c>
      <c r="B30" s="65" t="s">
        <v>574</v>
      </c>
      <c r="C30" s="69" t="s">
        <v>575</v>
      </c>
      <c r="D30" s="69" t="s">
        <v>648</v>
      </c>
      <c r="E30" s="69" t="s">
        <v>653</v>
      </c>
      <c r="F30" s="65" t="s">
        <v>606</v>
      </c>
      <c r="G30" s="65" t="s">
        <v>607</v>
      </c>
      <c r="H30" s="65" t="s">
        <v>606</v>
      </c>
      <c r="I30" s="65" t="s">
        <v>606</v>
      </c>
      <c r="J30" s="65" t="s">
        <v>606</v>
      </c>
      <c r="K30" s="65" t="s">
        <v>606</v>
      </c>
      <c r="L30" s="65" t="s">
        <v>614</v>
      </c>
      <c r="M30" s="65" t="s">
        <v>615</v>
      </c>
      <c r="N30" s="65" t="s">
        <v>617</v>
      </c>
      <c r="O30" s="65" t="s">
        <v>619</v>
      </c>
      <c r="P30" s="65" t="s">
        <v>622</v>
      </c>
      <c r="Q30" s="65" t="s">
        <v>624</v>
      </c>
      <c r="R30" s="65" t="s">
        <v>606</v>
      </c>
      <c r="S30" s="65" t="s">
        <v>606</v>
      </c>
      <c r="T30" s="65" t="s">
        <v>606</v>
      </c>
      <c r="U30" s="65" t="s">
        <v>606</v>
      </c>
      <c r="V30" s="65" t="s">
        <v>626</v>
      </c>
      <c r="W30" s="65" t="s">
        <v>632</v>
      </c>
      <c r="X30" s="67" t="s">
        <v>702</v>
      </c>
      <c r="Y30" s="66" t="s">
        <v>751</v>
      </c>
    </row>
    <row r="31" spans="1:25" ht="165" x14ac:dyDescent="0.25">
      <c r="A31" s="69" t="s">
        <v>67</v>
      </c>
      <c r="B31" s="65" t="s">
        <v>576</v>
      </c>
      <c r="C31" s="69"/>
      <c r="D31" s="69" t="s">
        <v>648</v>
      </c>
      <c r="E31" s="69" t="s">
        <v>649</v>
      </c>
      <c r="F31" s="65" t="s">
        <v>606</v>
      </c>
      <c r="G31" s="65" t="s">
        <v>607</v>
      </c>
      <c r="H31" s="65" t="s">
        <v>606</v>
      </c>
      <c r="I31" s="65" t="s">
        <v>606</v>
      </c>
      <c r="J31" s="65" t="s">
        <v>606</v>
      </c>
      <c r="K31" s="65" t="s">
        <v>606</v>
      </c>
      <c r="L31" s="65" t="s">
        <v>614</v>
      </c>
      <c r="M31" s="65" t="s">
        <v>615</v>
      </c>
      <c r="N31" s="65" t="s">
        <v>617</v>
      </c>
      <c r="O31" s="65" t="s">
        <v>619</v>
      </c>
      <c r="P31" s="65" t="s">
        <v>622</v>
      </c>
      <c r="Q31" s="65" t="s">
        <v>624</v>
      </c>
      <c r="R31" s="65" t="s">
        <v>606</v>
      </c>
      <c r="S31" s="65" t="s">
        <v>606</v>
      </c>
      <c r="T31" s="65" t="s">
        <v>606</v>
      </c>
      <c r="U31" s="65" t="s">
        <v>606</v>
      </c>
      <c r="V31" s="65" t="s">
        <v>626</v>
      </c>
      <c r="W31" s="65" t="s">
        <v>632</v>
      </c>
      <c r="X31" s="67" t="s">
        <v>702</v>
      </c>
      <c r="Y31" s="66" t="s">
        <v>751</v>
      </c>
    </row>
    <row r="32" spans="1:25" ht="165" x14ac:dyDescent="0.25">
      <c r="A32" s="69" t="s">
        <v>545</v>
      </c>
      <c r="B32" s="65" t="s">
        <v>541</v>
      </c>
      <c r="C32" s="69"/>
      <c r="D32" s="65" t="s">
        <v>650</v>
      </c>
      <c r="E32" s="69" t="s">
        <v>651</v>
      </c>
      <c r="F32" s="65" t="s">
        <v>606</v>
      </c>
      <c r="G32" s="65" t="s">
        <v>607</v>
      </c>
      <c r="H32" s="65" t="s">
        <v>606</v>
      </c>
      <c r="I32" s="65" t="s">
        <v>606</v>
      </c>
      <c r="J32" s="65" t="s">
        <v>606</v>
      </c>
      <c r="K32" s="65" t="s">
        <v>606</v>
      </c>
      <c r="L32" s="65" t="s">
        <v>614</v>
      </c>
      <c r="M32" s="65" t="s">
        <v>615</v>
      </c>
      <c r="N32" s="65" t="s">
        <v>617</v>
      </c>
      <c r="O32" s="65" t="s">
        <v>619</v>
      </c>
      <c r="P32" s="65" t="s">
        <v>622</v>
      </c>
      <c r="Q32" s="65" t="s">
        <v>624</v>
      </c>
      <c r="R32" s="65" t="s">
        <v>606</v>
      </c>
      <c r="S32" s="65" t="s">
        <v>606</v>
      </c>
      <c r="T32" s="65" t="s">
        <v>606</v>
      </c>
      <c r="U32" s="65" t="s">
        <v>606</v>
      </c>
      <c r="V32" s="65" t="s">
        <v>626</v>
      </c>
      <c r="W32" s="65" t="s">
        <v>632</v>
      </c>
      <c r="X32" s="67" t="s">
        <v>702</v>
      </c>
      <c r="Y32" s="66" t="s">
        <v>751</v>
      </c>
    </row>
    <row r="33" spans="1:25" ht="165" x14ac:dyDescent="0.25">
      <c r="A33" s="69" t="s">
        <v>647</v>
      </c>
      <c r="B33" s="65" t="s">
        <v>578</v>
      </c>
      <c r="C33" s="69"/>
      <c r="D33" s="65" t="s">
        <v>646</v>
      </c>
      <c r="E33" s="69"/>
      <c r="F33" s="65" t="s">
        <v>606</v>
      </c>
      <c r="G33" s="65" t="s">
        <v>607</v>
      </c>
      <c r="H33" s="65" t="s">
        <v>606</v>
      </c>
      <c r="I33" s="65" t="s">
        <v>606</v>
      </c>
      <c r="J33" s="65" t="s">
        <v>606</v>
      </c>
      <c r="K33" s="65" t="s">
        <v>606</v>
      </c>
      <c r="L33" s="65" t="s">
        <v>614</v>
      </c>
      <c r="M33" s="65" t="s">
        <v>615</v>
      </c>
      <c r="N33" s="65" t="s">
        <v>617</v>
      </c>
      <c r="O33" s="65" t="s">
        <v>619</v>
      </c>
      <c r="P33" s="65" t="s">
        <v>622</v>
      </c>
      <c r="Q33" s="65" t="s">
        <v>624</v>
      </c>
      <c r="R33" s="65" t="s">
        <v>606</v>
      </c>
      <c r="S33" s="65" t="s">
        <v>606</v>
      </c>
      <c r="T33" s="65" t="s">
        <v>606</v>
      </c>
      <c r="U33" s="65" t="s">
        <v>606</v>
      </c>
      <c r="V33" s="65" t="s">
        <v>626</v>
      </c>
      <c r="W33" s="65" t="s">
        <v>632</v>
      </c>
      <c r="X33" s="71" t="s">
        <v>677</v>
      </c>
      <c r="Y33" s="66" t="s">
        <v>751</v>
      </c>
    </row>
    <row r="34" spans="1:25" ht="165" x14ac:dyDescent="0.25">
      <c r="A34" s="69" t="s">
        <v>579</v>
      </c>
      <c r="B34" s="65" t="s">
        <v>528</v>
      </c>
      <c r="C34" s="69"/>
      <c r="D34" s="65" t="s">
        <v>644</v>
      </c>
      <c r="E34" s="69" t="s">
        <v>645</v>
      </c>
      <c r="F34" s="65" t="s">
        <v>606</v>
      </c>
      <c r="G34" s="65" t="s">
        <v>607</v>
      </c>
      <c r="H34" s="65" t="s">
        <v>606</v>
      </c>
      <c r="I34" s="65" t="s">
        <v>606</v>
      </c>
      <c r="J34" s="65" t="s">
        <v>606</v>
      </c>
      <c r="K34" s="65" t="s">
        <v>606</v>
      </c>
      <c r="L34" s="65" t="s">
        <v>614</v>
      </c>
      <c r="M34" s="65" t="s">
        <v>615</v>
      </c>
      <c r="N34" s="65" t="s">
        <v>617</v>
      </c>
      <c r="O34" s="65" t="s">
        <v>619</v>
      </c>
      <c r="P34" s="65" t="s">
        <v>622</v>
      </c>
      <c r="Q34" s="65" t="s">
        <v>624</v>
      </c>
      <c r="R34" s="65" t="s">
        <v>606</v>
      </c>
      <c r="S34" s="65" t="s">
        <v>606</v>
      </c>
      <c r="T34" s="65" t="s">
        <v>606</v>
      </c>
      <c r="U34" s="65" t="s">
        <v>606</v>
      </c>
      <c r="V34" s="65" t="s">
        <v>626</v>
      </c>
      <c r="W34" s="65" t="s">
        <v>632</v>
      </c>
      <c r="X34" s="71" t="s">
        <v>677</v>
      </c>
      <c r="Y34" s="66" t="s">
        <v>751</v>
      </c>
    </row>
    <row r="35" spans="1:25" ht="165" x14ac:dyDescent="0.25">
      <c r="A35" s="69" t="s">
        <v>580</v>
      </c>
      <c r="B35" s="65" t="s">
        <v>581</v>
      </c>
      <c r="C35" s="69" t="s">
        <v>582</v>
      </c>
      <c r="D35" s="65" t="s">
        <v>601</v>
      </c>
      <c r="E35" s="69"/>
      <c r="F35" s="65" t="s">
        <v>606</v>
      </c>
      <c r="G35" s="65" t="s">
        <v>607</v>
      </c>
      <c r="H35" s="65" t="s">
        <v>606</v>
      </c>
      <c r="I35" s="65" t="s">
        <v>606</v>
      </c>
      <c r="J35" s="65" t="s">
        <v>606</v>
      </c>
      <c r="K35" s="65" t="s">
        <v>606</v>
      </c>
      <c r="L35" s="65" t="s">
        <v>614</v>
      </c>
      <c r="M35" s="65" t="s">
        <v>615</v>
      </c>
      <c r="N35" s="65" t="s">
        <v>617</v>
      </c>
      <c r="O35" s="65" t="s">
        <v>619</v>
      </c>
      <c r="P35" s="65" t="s">
        <v>622</v>
      </c>
      <c r="Q35" s="65" t="s">
        <v>624</v>
      </c>
      <c r="R35" s="65" t="s">
        <v>606</v>
      </c>
      <c r="S35" s="65" t="s">
        <v>606</v>
      </c>
      <c r="T35" s="65" t="s">
        <v>606</v>
      </c>
      <c r="U35" s="65" t="s">
        <v>606</v>
      </c>
      <c r="V35" s="65" t="s">
        <v>626</v>
      </c>
      <c r="W35" s="65" t="s">
        <v>632</v>
      </c>
      <c r="X35" s="71" t="s">
        <v>677</v>
      </c>
      <c r="Y35" s="66" t="s">
        <v>751</v>
      </c>
    </row>
    <row r="36" spans="1:25" ht="165" x14ac:dyDescent="0.25">
      <c r="A36" s="69" t="s">
        <v>258</v>
      </c>
      <c r="B36" s="65" t="s">
        <v>581</v>
      </c>
      <c r="C36" s="69"/>
      <c r="D36" s="65" t="s">
        <v>601</v>
      </c>
      <c r="E36" s="69"/>
      <c r="F36" s="65" t="s">
        <v>606</v>
      </c>
      <c r="G36" s="65" t="s">
        <v>607</v>
      </c>
      <c r="H36" s="65" t="s">
        <v>606</v>
      </c>
      <c r="I36" s="65" t="s">
        <v>606</v>
      </c>
      <c r="J36" s="65" t="s">
        <v>606</v>
      </c>
      <c r="K36" s="65" t="s">
        <v>606</v>
      </c>
      <c r="L36" s="65" t="s">
        <v>614</v>
      </c>
      <c r="M36" s="65" t="s">
        <v>615</v>
      </c>
      <c r="N36" s="65" t="s">
        <v>617</v>
      </c>
      <c r="O36" s="65" t="s">
        <v>619</v>
      </c>
      <c r="P36" s="65" t="s">
        <v>622</v>
      </c>
      <c r="Q36" s="65" t="s">
        <v>624</v>
      </c>
      <c r="R36" s="65" t="s">
        <v>606</v>
      </c>
      <c r="S36" s="65" t="s">
        <v>606</v>
      </c>
      <c r="T36" s="65" t="s">
        <v>606</v>
      </c>
      <c r="U36" s="65" t="s">
        <v>606</v>
      </c>
      <c r="V36" s="65" t="s">
        <v>626</v>
      </c>
      <c r="W36" s="65" t="s">
        <v>632</v>
      </c>
      <c r="X36" s="67" t="s">
        <v>702</v>
      </c>
      <c r="Y36" s="66" t="s">
        <v>751</v>
      </c>
    </row>
    <row r="37" spans="1:25" ht="165" x14ac:dyDescent="0.25">
      <c r="A37" s="69" t="s">
        <v>73</v>
      </c>
      <c r="B37" s="65" t="s">
        <v>581</v>
      </c>
      <c r="C37" s="69"/>
      <c r="D37" s="65" t="s">
        <v>601</v>
      </c>
      <c r="E37" s="69"/>
      <c r="F37" s="65" t="s">
        <v>606</v>
      </c>
      <c r="G37" s="65" t="s">
        <v>607</v>
      </c>
      <c r="H37" s="65" t="s">
        <v>606</v>
      </c>
      <c r="I37" s="65" t="s">
        <v>606</v>
      </c>
      <c r="J37" s="65" t="s">
        <v>606</v>
      </c>
      <c r="K37" s="65" t="s">
        <v>606</v>
      </c>
      <c r="L37" s="65" t="s">
        <v>614</v>
      </c>
      <c r="M37" s="65" t="s">
        <v>615</v>
      </c>
      <c r="N37" s="65" t="s">
        <v>617</v>
      </c>
      <c r="O37" s="65" t="s">
        <v>619</v>
      </c>
      <c r="P37" s="65" t="s">
        <v>622</v>
      </c>
      <c r="Q37" s="65" t="s">
        <v>624</v>
      </c>
      <c r="R37" s="65" t="s">
        <v>606</v>
      </c>
      <c r="S37" s="65" t="s">
        <v>606</v>
      </c>
      <c r="T37" s="65" t="s">
        <v>606</v>
      </c>
      <c r="U37" s="65" t="s">
        <v>606</v>
      </c>
      <c r="V37" s="65" t="s">
        <v>626</v>
      </c>
      <c r="W37" s="65" t="s">
        <v>632</v>
      </c>
      <c r="X37" s="71" t="s">
        <v>677</v>
      </c>
      <c r="Y37" s="66" t="s">
        <v>751</v>
      </c>
    </row>
    <row r="38" spans="1:25" ht="180" x14ac:dyDescent="0.25">
      <c r="A38" s="69" t="s">
        <v>77</v>
      </c>
      <c r="B38" s="65" t="s">
        <v>583</v>
      </c>
      <c r="C38" s="69" t="s">
        <v>584</v>
      </c>
      <c r="D38" s="65" t="s">
        <v>635</v>
      </c>
      <c r="E38" s="69" t="s">
        <v>636</v>
      </c>
      <c r="F38" s="65" t="s">
        <v>606</v>
      </c>
      <c r="G38" s="65" t="s">
        <v>607</v>
      </c>
      <c r="H38" s="65" t="s">
        <v>606</v>
      </c>
      <c r="I38" s="65" t="s">
        <v>606</v>
      </c>
      <c r="J38" s="65" t="s">
        <v>606</v>
      </c>
      <c r="K38" s="65" t="s">
        <v>606</v>
      </c>
      <c r="L38" s="65" t="s">
        <v>614</v>
      </c>
      <c r="M38" s="65" t="s">
        <v>615</v>
      </c>
      <c r="N38" s="65" t="s">
        <v>617</v>
      </c>
      <c r="O38" s="65" t="s">
        <v>619</v>
      </c>
      <c r="P38" s="65" t="s">
        <v>622</v>
      </c>
      <c r="Q38" s="65" t="s">
        <v>624</v>
      </c>
      <c r="R38" s="65" t="s">
        <v>606</v>
      </c>
      <c r="S38" s="65" t="s">
        <v>606</v>
      </c>
      <c r="T38" s="65" t="s">
        <v>606</v>
      </c>
      <c r="U38" s="65" t="s">
        <v>606</v>
      </c>
      <c r="V38" s="65" t="s">
        <v>626</v>
      </c>
      <c r="W38" s="65" t="s">
        <v>632</v>
      </c>
      <c r="X38" s="67" t="s">
        <v>702</v>
      </c>
      <c r="Y38" s="66" t="s">
        <v>751</v>
      </c>
    </row>
    <row r="39" spans="1:25" ht="165" x14ac:dyDescent="0.25">
      <c r="A39" s="69" t="s">
        <v>78</v>
      </c>
      <c r="B39" s="65" t="s">
        <v>541</v>
      </c>
      <c r="C39" s="69"/>
      <c r="D39" s="65" t="s">
        <v>601</v>
      </c>
      <c r="E39" s="69"/>
      <c r="F39" s="65" t="s">
        <v>606</v>
      </c>
      <c r="G39" s="65" t="s">
        <v>607</v>
      </c>
      <c r="H39" s="65" t="s">
        <v>606</v>
      </c>
      <c r="I39" s="65" t="s">
        <v>606</v>
      </c>
      <c r="J39" s="65" t="s">
        <v>606</v>
      </c>
      <c r="K39" s="65" t="s">
        <v>606</v>
      </c>
      <c r="L39" s="65" t="s">
        <v>614</v>
      </c>
      <c r="M39" s="65" t="s">
        <v>615</v>
      </c>
      <c r="N39" s="65" t="s">
        <v>617</v>
      </c>
      <c r="O39" s="65" t="s">
        <v>619</v>
      </c>
      <c r="P39" s="65" t="s">
        <v>622</v>
      </c>
      <c r="Q39" s="65" t="s">
        <v>624</v>
      </c>
      <c r="R39" s="65" t="s">
        <v>606</v>
      </c>
      <c r="S39" s="65" t="s">
        <v>606</v>
      </c>
      <c r="T39" s="65" t="s">
        <v>606</v>
      </c>
      <c r="U39" s="65" t="s">
        <v>606</v>
      </c>
      <c r="V39" s="65" t="s">
        <v>626</v>
      </c>
      <c r="W39" s="65" t="s">
        <v>632</v>
      </c>
      <c r="X39" s="71" t="s">
        <v>677</v>
      </c>
      <c r="Y39" s="66" t="s">
        <v>751</v>
      </c>
    </row>
    <row r="40" spans="1:25" ht="165" x14ac:dyDescent="0.25">
      <c r="A40" s="69" t="s">
        <v>81</v>
      </c>
      <c r="B40" s="65" t="s">
        <v>590</v>
      </c>
      <c r="C40" s="69"/>
      <c r="D40" s="65" t="s">
        <v>637</v>
      </c>
      <c r="E40" s="65" t="s">
        <v>638</v>
      </c>
      <c r="F40" s="65" t="s">
        <v>606</v>
      </c>
      <c r="G40" s="65" t="s">
        <v>607</v>
      </c>
      <c r="H40" s="65" t="s">
        <v>606</v>
      </c>
      <c r="I40" s="65" t="s">
        <v>606</v>
      </c>
      <c r="J40" s="65" t="s">
        <v>606</v>
      </c>
      <c r="K40" s="65" t="s">
        <v>606</v>
      </c>
      <c r="L40" s="65" t="s">
        <v>614</v>
      </c>
      <c r="M40" s="65" t="s">
        <v>615</v>
      </c>
      <c r="N40" s="65" t="s">
        <v>617</v>
      </c>
      <c r="O40" s="65" t="s">
        <v>619</v>
      </c>
      <c r="P40" s="65" t="s">
        <v>622</v>
      </c>
      <c r="Q40" s="65" t="s">
        <v>624</v>
      </c>
      <c r="R40" s="65" t="s">
        <v>606</v>
      </c>
      <c r="S40" s="65" t="s">
        <v>606</v>
      </c>
      <c r="T40" s="65" t="s">
        <v>606</v>
      </c>
      <c r="U40" s="65" t="s">
        <v>606</v>
      </c>
      <c r="V40" s="65" t="s">
        <v>626</v>
      </c>
      <c r="W40" s="65" t="s">
        <v>632</v>
      </c>
      <c r="X40" s="71" t="s">
        <v>677</v>
      </c>
      <c r="Y40" s="66" t="s">
        <v>751</v>
      </c>
    </row>
    <row r="41" spans="1:25" ht="165" x14ac:dyDescent="0.25">
      <c r="A41" s="69" t="s">
        <v>587</v>
      </c>
      <c r="B41" s="69" t="s">
        <v>588</v>
      </c>
      <c r="C41" s="69"/>
      <c r="D41" s="69" t="s">
        <v>641</v>
      </c>
      <c r="E41" s="69" t="s">
        <v>642</v>
      </c>
      <c r="F41" s="65" t="s">
        <v>606</v>
      </c>
      <c r="G41" s="65" t="s">
        <v>607</v>
      </c>
      <c r="H41" s="65" t="s">
        <v>606</v>
      </c>
      <c r="I41" s="65" t="s">
        <v>606</v>
      </c>
      <c r="J41" s="65" t="s">
        <v>606</v>
      </c>
      <c r="K41" s="65" t="s">
        <v>606</v>
      </c>
      <c r="L41" s="65" t="s">
        <v>614</v>
      </c>
      <c r="M41" s="65" t="s">
        <v>615</v>
      </c>
      <c r="N41" s="65" t="s">
        <v>617</v>
      </c>
      <c r="O41" s="65" t="s">
        <v>619</v>
      </c>
      <c r="P41" s="65" t="s">
        <v>622</v>
      </c>
      <c r="Q41" s="65" t="s">
        <v>624</v>
      </c>
      <c r="R41" s="65" t="s">
        <v>606</v>
      </c>
      <c r="S41" s="65" t="s">
        <v>606</v>
      </c>
      <c r="T41" s="65" t="s">
        <v>606</v>
      </c>
      <c r="U41" s="65" t="s">
        <v>606</v>
      </c>
      <c r="V41" s="65" t="s">
        <v>626</v>
      </c>
      <c r="W41" s="65" t="s">
        <v>632</v>
      </c>
      <c r="X41" s="71" t="s">
        <v>677</v>
      </c>
      <c r="Y41" s="66" t="s">
        <v>751</v>
      </c>
    </row>
    <row r="42" spans="1:25" ht="165" x14ac:dyDescent="0.25">
      <c r="A42" s="69" t="s">
        <v>86</v>
      </c>
      <c r="B42" s="65" t="s">
        <v>586</v>
      </c>
      <c r="C42" s="69"/>
      <c r="D42" s="65" t="s">
        <v>601</v>
      </c>
      <c r="E42" s="69"/>
      <c r="F42" s="65" t="s">
        <v>606</v>
      </c>
      <c r="G42" s="65" t="s">
        <v>607</v>
      </c>
      <c r="H42" s="65" t="s">
        <v>606</v>
      </c>
      <c r="I42" s="65" t="s">
        <v>606</v>
      </c>
      <c r="J42" s="65" t="s">
        <v>606</v>
      </c>
      <c r="K42" s="65" t="s">
        <v>606</v>
      </c>
      <c r="L42" s="65" t="s">
        <v>614</v>
      </c>
      <c r="M42" s="65" t="s">
        <v>615</v>
      </c>
      <c r="N42" s="65" t="s">
        <v>617</v>
      </c>
      <c r="O42" s="65" t="s">
        <v>619</v>
      </c>
      <c r="P42" s="65" t="s">
        <v>622</v>
      </c>
      <c r="Q42" s="65" t="s">
        <v>624</v>
      </c>
      <c r="R42" s="65" t="s">
        <v>606</v>
      </c>
      <c r="S42" s="65" t="s">
        <v>606</v>
      </c>
      <c r="T42" s="65" t="s">
        <v>606</v>
      </c>
      <c r="U42" s="65" t="s">
        <v>606</v>
      </c>
      <c r="V42" s="65" t="s">
        <v>626</v>
      </c>
      <c r="W42" s="65" t="s">
        <v>632</v>
      </c>
      <c r="X42" s="71" t="s">
        <v>677</v>
      </c>
      <c r="Y42" s="66" t="s">
        <v>751</v>
      </c>
    </row>
    <row r="43" spans="1:25" ht="165" x14ac:dyDescent="0.25">
      <c r="A43" s="69" t="s">
        <v>602</v>
      </c>
      <c r="B43" s="69"/>
      <c r="C43" s="69"/>
      <c r="D43" s="69"/>
      <c r="E43" s="69"/>
      <c r="F43" s="65" t="s">
        <v>606</v>
      </c>
      <c r="G43" s="65" t="s">
        <v>607</v>
      </c>
      <c r="H43" s="65" t="s">
        <v>606</v>
      </c>
      <c r="I43" s="65" t="s">
        <v>606</v>
      </c>
      <c r="J43" s="65" t="s">
        <v>606</v>
      </c>
      <c r="K43" s="65" t="s">
        <v>606</v>
      </c>
      <c r="L43" s="65" t="s">
        <v>614</v>
      </c>
      <c r="M43" s="65" t="s">
        <v>615</v>
      </c>
      <c r="N43" s="65" t="s">
        <v>617</v>
      </c>
      <c r="O43" s="65" t="s">
        <v>619</v>
      </c>
      <c r="P43" s="65" t="s">
        <v>622</v>
      </c>
      <c r="Q43" s="65" t="s">
        <v>624</v>
      </c>
      <c r="R43" s="65" t="s">
        <v>606</v>
      </c>
      <c r="S43" s="65" t="s">
        <v>606</v>
      </c>
      <c r="T43" s="65" t="s">
        <v>606</v>
      </c>
      <c r="U43" s="65" t="s">
        <v>606</v>
      </c>
      <c r="V43" s="65" t="s">
        <v>626</v>
      </c>
      <c r="W43" s="65" t="s">
        <v>632</v>
      </c>
      <c r="X43" s="71" t="s">
        <v>677</v>
      </c>
      <c r="Y43" s="66" t="s">
        <v>751</v>
      </c>
    </row>
    <row r="44" spans="1:25" ht="165" x14ac:dyDescent="0.25">
      <c r="A44" s="69" t="s">
        <v>91</v>
      </c>
      <c r="B44" s="69"/>
      <c r="C44" s="69"/>
      <c r="D44" s="69"/>
      <c r="E44" s="69"/>
      <c r="F44" s="65" t="s">
        <v>606</v>
      </c>
      <c r="G44" s="65" t="s">
        <v>607</v>
      </c>
      <c r="H44" s="65" t="s">
        <v>606</v>
      </c>
      <c r="I44" s="65" t="s">
        <v>606</v>
      </c>
      <c r="J44" s="65" t="s">
        <v>606</v>
      </c>
      <c r="K44" s="65" t="s">
        <v>606</v>
      </c>
      <c r="L44" s="65" t="s">
        <v>614</v>
      </c>
      <c r="M44" s="65" t="s">
        <v>615</v>
      </c>
      <c r="N44" s="65" t="s">
        <v>617</v>
      </c>
      <c r="O44" s="65" t="s">
        <v>619</v>
      </c>
      <c r="P44" s="65" t="s">
        <v>622</v>
      </c>
      <c r="Q44" s="65" t="s">
        <v>624</v>
      </c>
      <c r="R44" s="65" t="s">
        <v>606</v>
      </c>
      <c r="S44" s="65" t="s">
        <v>606</v>
      </c>
      <c r="T44" s="65" t="s">
        <v>606</v>
      </c>
      <c r="U44" s="65" t="s">
        <v>606</v>
      </c>
      <c r="V44" s="65" t="s">
        <v>626</v>
      </c>
      <c r="W44" s="65" t="s">
        <v>632</v>
      </c>
      <c r="X44" s="71" t="s">
        <v>677</v>
      </c>
      <c r="Y44" s="67" t="s">
        <v>752</v>
      </c>
    </row>
  </sheetData>
  <hyperlinks>
    <hyperlink ref="B2" r:id="rId1"/>
    <hyperlink ref="B3" r:id="rId2" display="http://www.history.org/foundation/journal/holiday07/drink.cfm"/>
    <hyperlink ref="B4" r:id="rId3"/>
    <hyperlink ref="B5" r:id="rId4"/>
    <hyperlink ref="B6" r:id="rId5"/>
    <hyperlink ref="B15" r:id="rId6"/>
    <hyperlink ref="B14" r:id="rId7"/>
    <hyperlink ref="B13" r:id="rId8" location="zree2" display="http://www.doctorzebra.com/prez/g12.htm - zree2"/>
    <hyperlink ref="B12" r:id="rId9"/>
    <hyperlink ref="B11" r:id="rId10"/>
    <hyperlink ref="B10" r:id="rId11" display="http://www2.potsdam.edu/hansondj/files/Alcohol-and-Drinking-in-American-Life-and-Culture.html"/>
    <hyperlink ref="B9" r:id="rId12"/>
    <hyperlink ref="B8" r:id="rId13"/>
    <hyperlink ref="B27" r:id="rId14" display="http://opinionator.blogs.nytimes.com/2012/04/21/the-wrath-of-grapes-2/"/>
    <hyperlink ref="B39" r:id="rId15"/>
    <hyperlink ref="B32" r:id="rId16"/>
    <hyperlink ref="B17" r:id="rId17"/>
    <hyperlink ref="B31" r:id="rId18" display="http://opinionator.blogs.nytimes.com/2012/04/21/the-wrath-of-grapes-2/"/>
    <hyperlink ref="B26" r:id="rId19"/>
    <hyperlink ref="B18" r:id="rId20"/>
    <hyperlink ref="B19" r:id="rId21"/>
    <hyperlink ref="B20" r:id="rId22"/>
    <hyperlink ref="B21" r:id="rId23"/>
    <hyperlink ref="B22" r:id="rId24"/>
    <hyperlink ref="B23" r:id="rId25"/>
    <hyperlink ref="B25" r:id="rId26"/>
    <hyperlink ref="B28" r:id="rId27"/>
    <hyperlink ref="B30" r:id="rId28"/>
    <hyperlink ref="B33" r:id="rId29"/>
    <hyperlink ref="B34" r:id="rId30"/>
    <hyperlink ref="B35" r:id="rId31"/>
    <hyperlink ref="B36" r:id="rId32"/>
    <hyperlink ref="B37" r:id="rId33"/>
    <hyperlink ref="B38" r:id="rId34"/>
    <hyperlink ref="B42" r:id="rId35"/>
    <hyperlink ref="B40" r:id="rId36"/>
    <hyperlink ref="D7" r:id="rId37"/>
    <hyperlink ref="D8" r:id="rId38"/>
    <hyperlink ref="D23" r:id="rId39"/>
    <hyperlink ref="D29" r:id="rId40"/>
    <hyperlink ref="D35" r:id="rId41"/>
    <hyperlink ref="D37" r:id="rId42"/>
    <hyperlink ref="D36" r:id="rId43"/>
    <hyperlink ref="D39" r:id="rId44"/>
    <hyperlink ref="D42" r:id="rId45"/>
    <hyperlink ref="F2" r:id="rId46"/>
    <hyperlink ref="F3:F44" r:id="rId47" display="http://www.jimwegryn.com/Names/Presidents.php?last=bmi&amp;order=asc&amp;col=bmi"/>
    <hyperlink ref="G2" r:id="rId48"/>
    <hyperlink ref="G3:G44" r:id="rId49" display="http://en.wikipedia.org/wiki/Heights_of_presidents_and_presidential_candidates_of_the_United_States"/>
    <hyperlink ref="H2" r:id="rId50"/>
    <hyperlink ref="H3:H44" r:id="rId51" display="http://www.jimwegryn.com/Names/Presidents.php?last=bmi&amp;order=asc&amp;col=bmi"/>
    <hyperlink ref="I2" r:id="rId52"/>
    <hyperlink ref="J2" r:id="rId53"/>
    <hyperlink ref="K2" r:id="rId54"/>
    <hyperlink ref="I3" r:id="rId55"/>
    <hyperlink ref="I4" r:id="rId56"/>
    <hyperlink ref="I5" r:id="rId57"/>
    <hyperlink ref="I6" r:id="rId58"/>
    <hyperlink ref="I7" r:id="rId59"/>
    <hyperlink ref="I8" r:id="rId60"/>
    <hyperlink ref="I9" r:id="rId61"/>
    <hyperlink ref="I10" r:id="rId62"/>
    <hyperlink ref="I11" r:id="rId63"/>
    <hyperlink ref="I12" r:id="rId64"/>
    <hyperlink ref="I13" r:id="rId65"/>
    <hyperlink ref="I14" r:id="rId66"/>
    <hyperlink ref="I15" r:id="rId67"/>
    <hyperlink ref="I16" r:id="rId68"/>
    <hyperlink ref="I17" r:id="rId69"/>
    <hyperlink ref="I18" r:id="rId70"/>
    <hyperlink ref="I19" r:id="rId71"/>
    <hyperlink ref="I20" r:id="rId72"/>
    <hyperlink ref="I21" r:id="rId73"/>
    <hyperlink ref="I22" r:id="rId74"/>
    <hyperlink ref="I23" r:id="rId75"/>
    <hyperlink ref="I24" r:id="rId76"/>
    <hyperlink ref="I25" r:id="rId77"/>
    <hyperlink ref="I26" r:id="rId78"/>
    <hyperlink ref="I27" r:id="rId79"/>
    <hyperlink ref="I28" r:id="rId80"/>
    <hyperlink ref="I29" r:id="rId81"/>
    <hyperlink ref="I30" r:id="rId82"/>
    <hyperlink ref="I31" r:id="rId83"/>
    <hyperlink ref="I32" r:id="rId84"/>
    <hyperlink ref="I33" r:id="rId85"/>
    <hyperlink ref="I34" r:id="rId86"/>
    <hyperlink ref="I35" r:id="rId87"/>
    <hyperlink ref="I36" r:id="rId88"/>
    <hyperlink ref="I37" r:id="rId89"/>
    <hyperlink ref="I38" r:id="rId90"/>
    <hyperlink ref="I39" r:id="rId91"/>
    <hyperlink ref="I40" r:id="rId92"/>
    <hyperlink ref="I41" r:id="rId93"/>
    <hyperlink ref="I42" r:id="rId94"/>
    <hyperlink ref="I43" r:id="rId95"/>
    <hyperlink ref="I44" r:id="rId96"/>
    <hyperlink ref="J3" r:id="rId97"/>
    <hyperlink ref="J4" r:id="rId98"/>
    <hyperlink ref="J5" r:id="rId99"/>
    <hyperlink ref="J6" r:id="rId100"/>
    <hyperlink ref="J7" r:id="rId101"/>
    <hyperlink ref="J8" r:id="rId102"/>
    <hyperlink ref="J9" r:id="rId103"/>
    <hyperlink ref="J10" r:id="rId104"/>
    <hyperlink ref="J11" r:id="rId105"/>
    <hyperlink ref="J12" r:id="rId106"/>
    <hyperlink ref="J13" r:id="rId107"/>
    <hyperlink ref="J14" r:id="rId108"/>
    <hyperlink ref="J15" r:id="rId109"/>
    <hyperlink ref="J16" r:id="rId110"/>
    <hyperlink ref="J17" r:id="rId111"/>
    <hyperlink ref="J18" r:id="rId112"/>
    <hyperlink ref="J19" r:id="rId113"/>
    <hyperlink ref="J20" r:id="rId114"/>
    <hyperlink ref="J21" r:id="rId115"/>
    <hyperlink ref="J22" r:id="rId116"/>
    <hyperlink ref="J23" r:id="rId117"/>
    <hyperlink ref="J24" r:id="rId118"/>
    <hyperlink ref="J25" r:id="rId119"/>
    <hyperlink ref="J26" r:id="rId120"/>
    <hyperlink ref="J27" r:id="rId121"/>
    <hyperlink ref="J28" r:id="rId122"/>
    <hyperlink ref="J29" r:id="rId123"/>
    <hyperlink ref="J30" r:id="rId124"/>
    <hyperlink ref="J31" r:id="rId125"/>
    <hyperlink ref="J32" r:id="rId126"/>
    <hyperlink ref="J33" r:id="rId127"/>
    <hyperlink ref="J34" r:id="rId128"/>
    <hyperlink ref="J35" r:id="rId129"/>
    <hyperlink ref="J36" r:id="rId130"/>
    <hyperlink ref="J37" r:id="rId131"/>
    <hyperlink ref="J38" r:id="rId132"/>
    <hyperlink ref="J39" r:id="rId133"/>
    <hyperlink ref="J40" r:id="rId134"/>
    <hyperlink ref="J41" r:id="rId135"/>
    <hyperlink ref="J42" r:id="rId136"/>
    <hyperlink ref="J43" r:id="rId137"/>
    <hyperlink ref="J44" r:id="rId138"/>
    <hyperlink ref="K3" r:id="rId139"/>
    <hyperlink ref="K4" r:id="rId140"/>
    <hyperlink ref="K5" r:id="rId141"/>
    <hyperlink ref="K6" r:id="rId142"/>
    <hyperlink ref="K7" r:id="rId143"/>
    <hyperlink ref="K8" r:id="rId144"/>
    <hyperlink ref="K9" r:id="rId145"/>
    <hyperlink ref="K10" r:id="rId146"/>
    <hyperlink ref="K11" r:id="rId147"/>
    <hyperlink ref="K12" r:id="rId148"/>
    <hyperlink ref="K13" r:id="rId149"/>
    <hyperlink ref="K14" r:id="rId150"/>
    <hyperlink ref="K15" r:id="rId151"/>
    <hyperlink ref="K16" r:id="rId152"/>
    <hyperlink ref="K17" r:id="rId153"/>
    <hyperlink ref="K18" r:id="rId154"/>
    <hyperlink ref="K19" r:id="rId155"/>
    <hyperlink ref="K20" r:id="rId156"/>
    <hyperlink ref="K21" r:id="rId157"/>
    <hyperlink ref="K22" r:id="rId158"/>
    <hyperlink ref="K23" r:id="rId159"/>
    <hyperlink ref="K24" r:id="rId160"/>
    <hyperlink ref="K25" r:id="rId161"/>
    <hyperlink ref="K26" r:id="rId162"/>
    <hyperlink ref="K27" r:id="rId163"/>
    <hyperlink ref="K28" r:id="rId164"/>
    <hyperlink ref="K29" r:id="rId165"/>
    <hyperlink ref="K30" r:id="rId166"/>
    <hyperlink ref="K31" r:id="rId167"/>
    <hyperlink ref="K32" r:id="rId168"/>
    <hyperlink ref="K33" r:id="rId169"/>
    <hyperlink ref="K34" r:id="rId170"/>
    <hyperlink ref="K35" r:id="rId171"/>
    <hyperlink ref="K36" r:id="rId172"/>
    <hyperlink ref="K37" r:id="rId173"/>
    <hyperlink ref="K38" r:id="rId174"/>
    <hyperlink ref="K39" r:id="rId175"/>
    <hyperlink ref="K40" r:id="rId176"/>
    <hyperlink ref="K41" r:id="rId177"/>
    <hyperlink ref="K42" r:id="rId178"/>
    <hyperlink ref="K43" r:id="rId179"/>
    <hyperlink ref="K44" r:id="rId180"/>
    <hyperlink ref="L2" r:id="rId181"/>
    <hyperlink ref="L3:L44" r:id="rId182" display="http://en.wikipedia.org/wiki/Religious_affiliations_of_Presidents_of_the_United_States"/>
    <hyperlink ref="M2" r:id="rId183"/>
    <hyperlink ref="M3:M44" r:id="rId184" display="http://en.wikipedia.org/wiki/United_States_presidential_pets"/>
    <hyperlink ref="N2" r:id="rId185"/>
    <hyperlink ref="N3:N44" r:id="rId186" display="http://en.wikipedia.org/wiki/List_of_multilingual_Presidents_of_the_United_States"/>
    <hyperlink ref="O2" r:id="rId187"/>
    <hyperlink ref="O3:O44" r:id="rId188" display="http://en.wikipedia.org/wiki/List_of_United_States_Presidents_by_net_worth"/>
    <hyperlink ref="P2" r:id="rId189"/>
    <hyperlink ref="P3:P44" r:id="rId190" display="http://en.wikipedia.org/wiki/List_of_Presidents_of_the_United_States_by_occupation"/>
    <hyperlink ref="Q2" r:id="rId191"/>
    <hyperlink ref="Q3:Q44" r:id="rId192" display="http://en.wikipedia.org/wiki/List_of_Presidents_of_the_United_States_by_age"/>
    <hyperlink ref="R2" r:id="rId193"/>
    <hyperlink ref="S2" r:id="rId194"/>
    <hyperlink ref="T2" r:id="rId195"/>
    <hyperlink ref="U2" r:id="rId196"/>
    <hyperlink ref="R3" r:id="rId197"/>
    <hyperlink ref="R4" r:id="rId198"/>
    <hyperlink ref="R5" r:id="rId199"/>
    <hyperlink ref="R6" r:id="rId200"/>
    <hyperlink ref="R7" r:id="rId201"/>
    <hyperlink ref="R8" r:id="rId202"/>
    <hyperlink ref="R9" r:id="rId203"/>
    <hyperlink ref="R10" r:id="rId204"/>
    <hyperlink ref="R11" r:id="rId205"/>
    <hyperlink ref="R12" r:id="rId206"/>
    <hyperlink ref="R13" r:id="rId207"/>
    <hyperlink ref="R14" r:id="rId208"/>
    <hyperlink ref="R15" r:id="rId209"/>
    <hyperlink ref="R16" r:id="rId210"/>
    <hyperlink ref="R17" r:id="rId211"/>
    <hyperlink ref="R18" r:id="rId212"/>
    <hyperlink ref="R19" r:id="rId213"/>
    <hyperlink ref="R20" r:id="rId214"/>
    <hyperlink ref="R21" r:id="rId215"/>
    <hyperlink ref="R22" r:id="rId216"/>
    <hyperlink ref="R23" r:id="rId217"/>
    <hyperlink ref="R24" r:id="rId218"/>
    <hyperlink ref="R25" r:id="rId219"/>
    <hyperlink ref="R26" r:id="rId220"/>
    <hyperlink ref="R27" r:id="rId221"/>
    <hyperlink ref="R28" r:id="rId222"/>
    <hyperlink ref="R29" r:id="rId223"/>
    <hyperlink ref="R30" r:id="rId224"/>
    <hyperlink ref="R31" r:id="rId225"/>
    <hyperlink ref="R32" r:id="rId226"/>
    <hyperlink ref="R33" r:id="rId227"/>
    <hyperlink ref="R34" r:id="rId228"/>
    <hyperlink ref="R35" r:id="rId229"/>
    <hyperlink ref="R36" r:id="rId230"/>
    <hyperlink ref="R37" r:id="rId231"/>
    <hyperlink ref="R38" r:id="rId232"/>
    <hyperlink ref="R39" r:id="rId233"/>
    <hyperlink ref="R40" r:id="rId234"/>
    <hyperlink ref="R41" r:id="rId235"/>
    <hyperlink ref="R42" r:id="rId236"/>
    <hyperlink ref="R43" r:id="rId237"/>
    <hyperlink ref="R44" r:id="rId238"/>
    <hyperlink ref="S3" r:id="rId239"/>
    <hyperlink ref="S4" r:id="rId240"/>
    <hyperlink ref="S5" r:id="rId241"/>
    <hyperlink ref="S6" r:id="rId242"/>
    <hyperlink ref="S7" r:id="rId243"/>
    <hyperlink ref="S8" r:id="rId244"/>
    <hyperlink ref="S9" r:id="rId245"/>
    <hyperlink ref="S10" r:id="rId246"/>
    <hyperlink ref="S11" r:id="rId247"/>
    <hyperlink ref="S12" r:id="rId248"/>
    <hyperlink ref="S13" r:id="rId249"/>
    <hyperlink ref="S14" r:id="rId250"/>
    <hyperlink ref="S15" r:id="rId251"/>
    <hyperlink ref="S16" r:id="rId252"/>
    <hyperlink ref="S17" r:id="rId253"/>
    <hyperlink ref="S18" r:id="rId254"/>
    <hyperlink ref="S19" r:id="rId255"/>
    <hyperlink ref="S20" r:id="rId256"/>
    <hyperlink ref="S21" r:id="rId257"/>
    <hyperlink ref="S22" r:id="rId258"/>
    <hyperlink ref="S23" r:id="rId259"/>
    <hyperlink ref="S24" r:id="rId260"/>
    <hyperlink ref="S25" r:id="rId261"/>
    <hyperlink ref="S26" r:id="rId262"/>
    <hyperlink ref="S27" r:id="rId263"/>
    <hyperlink ref="S28" r:id="rId264"/>
    <hyperlink ref="S29" r:id="rId265"/>
    <hyperlink ref="S30" r:id="rId266"/>
    <hyperlink ref="S31" r:id="rId267"/>
    <hyperlink ref="S32" r:id="rId268"/>
    <hyperlink ref="S33" r:id="rId269"/>
    <hyperlink ref="S34" r:id="rId270"/>
    <hyperlink ref="S35" r:id="rId271"/>
    <hyperlink ref="S36" r:id="rId272"/>
    <hyperlink ref="S37" r:id="rId273"/>
    <hyperlink ref="S38" r:id="rId274"/>
    <hyperlink ref="S39" r:id="rId275"/>
    <hyperlink ref="S40" r:id="rId276"/>
    <hyperlink ref="S41" r:id="rId277"/>
    <hyperlink ref="S42" r:id="rId278"/>
    <hyperlink ref="S43" r:id="rId279"/>
    <hyperlink ref="S44" r:id="rId280"/>
    <hyperlink ref="T3" r:id="rId281"/>
    <hyperlink ref="T4" r:id="rId282"/>
    <hyperlink ref="T5" r:id="rId283"/>
    <hyperlink ref="T6" r:id="rId284"/>
    <hyperlink ref="T7" r:id="rId285"/>
    <hyperlink ref="T8" r:id="rId286"/>
    <hyperlink ref="T9" r:id="rId287"/>
    <hyperlink ref="T10" r:id="rId288"/>
    <hyperlink ref="T11" r:id="rId289"/>
    <hyperlink ref="T12" r:id="rId290"/>
    <hyperlink ref="T13" r:id="rId291"/>
    <hyperlink ref="T14" r:id="rId292"/>
    <hyperlink ref="T15" r:id="rId293"/>
    <hyperlink ref="T16" r:id="rId294"/>
    <hyperlink ref="T17" r:id="rId295"/>
    <hyperlink ref="T18" r:id="rId296"/>
    <hyperlink ref="T19" r:id="rId297"/>
    <hyperlink ref="T20" r:id="rId298"/>
    <hyperlink ref="T21" r:id="rId299"/>
    <hyperlink ref="T22" r:id="rId300"/>
    <hyperlink ref="T23" r:id="rId301"/>
    <hyperlink ref="T24" r:id="rId302"/>
    <hyperlink ref="T25" r:id="rId303"/>
    <hyperlink ref="T26" r:id="rId304"/>
    <hyperlink ref="T27" r:id="rId305"/>
    <hyperlink ref="T28" r:id="rId306"/>
    <hyperlink ref="T29" r:id="rId307"/>
    <hyperlink ref="T30" r:id="rId308"/>
    <hyperlink ref="T31" r:id="rId309"/>
    <hyperlink ref="T32" r:id="rId310"/>
    <hyperlink ref="T33" r:id="rId311"/>
    <hyperlink ref="T34" r:id="rId312"/>
    <hyperlink ref="T35" r:id="rId313"/>
    <hyperlink ref="T36" r:id="rId314"/>
    <hyperlink ref="T37" r:id="rId315"/>
    <hyperlink ref="T38" r:id="rId316"/>
    <hyperlink ref="T39" r:id="rId317"/>
    <hyperlink ref="T40" r:id="rId318"/>
    <hyperlink ref="T41" r:id="rId319"/>
    <hyperlink ref="T42" r:id="rId320"/>
    <hyperlink ref="T43" r:id="rId321"/>
    <hyperlink ref="T44" r:id="rId322"/>
    <hyperlink ref="U3" r:id="rId323"/>
    <hyperlink ref="U4" r:id="rId324"/>
    <hyperlink ref="U5" r:id="rId325"/>
    <hyperlink ref="U6" r:id="rId326"/>
    <hyperlink ref="U7" r:id="rId327"/>
    <hyperlink ref="U8" r:id="rId328"/>
    <hyperlink ref="U9" r:id="rId329"/>
    <hyperlink ref="U10" r:id="rId330"/>
    <hyperlink ref="U11" r:id="rId331"/>
    <hyperlink ref="U12" r:id="rId332"/>
    <hyperlink ref="U13" r:id="rId333"/>
    <hyperlink ref="U14" r:id="rId334"/>
    <hyperlink ref="U15" r:id="rId335"/>
    <hyperlink ref="U16" r:id="rId336"/>
    <hyperlink ref="U17" r:id="rId337"/>
    <hyperlink ref="U18" r:id="rId338"/>
    <hyperlink ref="U19" r:id="rId339"/>
    <hyperlink ref="U20" r:id="rId340"/>
    <hyperlink ref="U21" r:id="rId341"/>
    <hyperlink ref="U22" r:id="rId342"/>
    <hyperlink ref="U23" r:id="rId343"/>
    <hyperlink ref="U24" r:id="rId344"/>
    <hyperlink ref="U25" r:id="rId345"/>
    <hyperlink ref="U26" r:id="rId346"/>
    <hyperlink ref="U27" r:id="rId347"/>
    <hyperlink ref="U28" r:id="rId348"/>
    <hyperlink ref="U29" r:id="rId349"/>
    <hyperlink ref="U30" r:id="rId350"/>
    <hyperlink ref="U31" r:id="rId351"/>
    <hyperlink ref="U32" r:id="rId352"/>
    <hyperlink ref="U33" r:id="rId353"/>
    <hyperlink ref="U34" r:id="rId354"/>
    <hyperlink ref="U35" r:id="rId355"/>
    <hyperlink ref="U36" r:id="rId356"/>
    <hyperlink ref="U37" r:id="rId357"/>
    <hyperlink ref="U38" r:id="rId358"/>
    <hyperlink ref="U39" r:id="rId359"/>
    <hyperlink ref="U40" r:id="rId360"/>
    <hyperlink ref="U41" r:id="rId361"/>
    <hyperlink ref="U42" r:id="rId362"/>
    <hyperlink ref="U43" r:id="rId363"/>
    <hyperlink ref="U44" r:id="rId364"/>
    <hyperlink ref="V2" r:id="rId365"/>
    <hyperlink ref="V3:V44" r:id="rId366" display="http://en.wikipedia.org/wiki/Handedness_of_Presidents_of_the_United_States"/>
    <hyperlink ref="W2" r:id="rId367"/>
    <hyperlink ref="W3:W44" r:id="rId368" display="http://en.wikipedia.org/wiki/List_of_Presidents_of_the_United_States_with_facial_hair"/>
    <hyperlink ref="D38" r:id="rId369"/>
    <hyperlink ref="E40" r:id="rId370" display="http://www.counterpunch.org/2011/02/21/two-centuries-of-presidential-sex-scandals/"/>
    <hyperlink ref="D33" r:id="rId371"/>
    <hyperlink ref="X37" r:id="rId372"/>
    <hyperlink ref="X39" r:id="rId373"/>
    <hyperlink ref="X40" r:id="rId374"/>
    <hyperlink ref="X41" r:id="rId375"/>
    <hyperlink ref="X42" r:id="rId376"/>
    <hyperlink ref="X43" r:id="rId377"/>
    <hyperlink ref="X44" r:id="rId378"/>
    <hyperlink ref="X34" r:id="rId379"/>
    <hyperlink ref="X35" r:id="rId380"/>
    <hyperlink ref="X33" r:id="rId381"/>
    <hyperlink ref="X2" r:id="rId382"/>
    <hyperlink ref="X10" r:id="rId383"/>
    <hyperlink ref="X12" r:id="rId384"/>
    <hyperlink ref="X13" r:id="rId385"/>
    <hyperlink ref="X14" r:id="rId386"/>
    <hyperlink ref="X16" r:id="rId387"/>
    <hyperlink ref="X15" r:id="rId388"/>
    <hyperlink ref="X18" r:id="rId389"/>
    <hyperlink ref="D10" r:id="rId3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 Info</vt:lpstr>
      <vt:lpstr>Tables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Nudell</cp:lastModifiedBy>
  <dcterms:created xsi:type="dcterms:W3CDTF">2012-10-28T00:02:51Z</dcterms:created>
  <dcterms:modified xsi:type="dcterms:W3CDTF">2013-01-10T05:17:32Z</dcterms:modified>
</cp:coreProperties>
</file>