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sjoh00/Desktop/Dropbox/Lehrveranstaltungen/20FS Lauer Machine Learning/Autorerkennung NT/"/>
    </mc:Choice>
  </mc:AlternateContent>
  <xr:revisionPtr revIDLastSave="0" documentId="13_ncr:1_{B9088FF3-64CC-D64B-9851-499B298A4FAD}" xr6:coauthVersionLast="45" xr6:coauthVersionMax="45" xr10:uidLastSave="{00000000-0000-0000-0000-000000000000}"/>
  <bookViews>
    <workbookView xWindow="1760" yWindow="1340" windowWidth="31840" windowHeight="19660" xr2:uid="{160738BD-9FA5-2346-A730-3B06B48EDA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49" i="1"/>
  <c r="F50" i="1"/>
  <c r="F47" i="1"/>
  <c r="A11" i="1" l="1"/>
  <c r="A10" i="1"/>
  <c r="A9" i="1"/>
  <c r="A8" i="1"/>
  <c r="E38" i="1" l="1"/>
  <c r="D38" i="1"/>
  <c r="C38" i="1"/>
  <c r="B38" i="1"/>
  <c r="E37" i="1"/>
  <c r="D37" i="1"/>
  <c r="C37" i="1"/>
  <c r="B37" i="1"/>
  <c r="E36" i="1"/>
  <c r="D36" i="1"/>
  <c r="B36" i="1"/>
  <c r="C36" i="1"/>
  <c r="E35" i="1"/>
  <c r="D35" i="1"/>
  <c r="C35" i="1"/>
  <c r="B35" i="1"/>
  <c r="B48" i="1"/>
  <c r="B47" i="1"/>
  <c r="B50" i="1"/>
  <c r="C50" i="1"/>
  <c r="D50" i="1"/>
  <c r="E50" i="1"/>
  <c r="B49" i="1"/>
  <c r="C49" i="1"/>
  <c r="D49" i="1"/>
  <c r="E49" i="1"/>
  <c r="C48" i="1"/>
  <c r="D48" i="1"/>
  <c r="E48" i="1"/>
  <c r="E47" i="1"/>
  <c r="D47" i="1"/>
  <c r="C47" i="1"/>
  <c r="H60" i="1" l="1"/>
  <c r="K73" i="1" s="1"/>
  <c r="H61" i="1"/>
  <c r="K74" i="1" s="1"/>
  <c r="H58" i="1"/>
  <c r="K71" i="1" s="1"/>
  <c r="H59" i="1"/>
  <c r="I72" i="1" s="1"/>
  <c r="A61" i="1"/>
  <c r="A58" i="1"/>
  <c r="A59" i="1"/>
  <c r="A60" i="1"/>
  <c r="B52" i="1"/>
  <c r="E52" i="1"/>
  <c r="C52" i="1"/>
  <c r="C71" i="1" s="1"/>
  <c r="D52" i="1"/>
  <c r="E51" i="1"/>
  <c r="C51" i="1"/>
  <c r="B51" i="1"/>
  <c r="D51" i="1"/>
  <c r="D71" i="1" l="1"/>
  <c r="H71" i="1"/>
  <c r="H72" i="1"/>
  <c r="K72" i="1"/>
  <c r="J72" i="1"/>
  <c r="H73" i="1"/>
  <c r="I73" i="1"/>
  <c r="J73" i="1"/>
  <c r="J94" i="1" s="1"/>
  <c r="I71" i="1"/>
  <c r="G79" i="1" s="1"/>
  <c r="J74" i="1"/>
  <c r="H74" i="1"/>
  <c r="J71" i="1"/>
  <c r="I74" i="1"/>
  <c r="E74" i="1"/>
  <c r="E72" i="1"/>
  <c r="D72" i="1"/>
  <c r="C74" i="1"/>
  <c r="E73" i="1"/>
  <c r="E71" i="1"/>
  <c r="E76" i="1" s="1"/>
  <c r="B74" i="1"/>
  <c r="B72" i="1"/>
  <c r="D73" i="1"/>
  <c r="B73" i="1"/>
  <c r="B71" i="1"/>
  <c r="C73" i="1"/>
  <c r="D74" i="1"/>
  <c r="C72" i="1"/>
  <c r="H95" i="1" l="1"/>
  <c r="Q97" i="1"/>
  <c r="Q95" i="1"/>
  <c r="G80" i="1"/>
  <c r="P94" i="1"/>
  <c r="P97" i="1"/>
  <c r="E75" i="1"/>
  <c r="Q94" i="1"/>
  <c r="D75" i="1"/>
  <c r="J97" i="1"/>
  <c r="O95" i="1"/>
  <c r="P96" i="1"/>
  <c r="O97" i="1"/>
  <c r="J95" i="1"/>
  <c r="I97" i="1"/>
  <c r="I96" i="1"/>
  <c r="R95" i="1"/>
  <c r="H97" i="1"/>
  <c r="G81" i="1"/>
  <c r="I94" i="1"/>
  <c r="A80" i="1"/>
  <c r="K95" i="1"/>
  <c r="O96" i="1"/>
  <c r="H96" i="1"/>
  <c r="K94" i="1"/>
  <c r="G82" i="1"/>
  <c r="R96" i="1"/>
  <c r="K96" i="1"/>
  <c r="R94" i="1"/>
  <c r="A82" i="1"/>
  <c r="K110" i="1"/>
  <c r="A81" i="1"/>
  <c r="D112" i="1"/>
  <c r="K111" i="1"/>
  <c r="J112" i="1"/>
  <c r="E111" i="1"/>
  <c r="B76" i="1"/>
  <c r="C111" i="1"/>
  <c r="B75" i="1"/>
  <c r="C112" i="1"/>
  <c r="D76" i="1"/>
  <c r="I111" i="1"/>
  <c r="C75" i="1"/>
  <c r="D110" i="1"/>
  <c r="I112" i="1"/>
  <c r="C76" i="1"/>
  <c r="J110" i="1"/>
  <c r="E110" i="1"/>
  <c r="B111" i="1"/>
  <c r="B112" i="1"/>
  <c r="H112" i="1"/>
  <c r="E109" i="1"/>
  <c r="I109" i="1"/>
  <c r="C109" i="1"/>
  <c r="H111" i="1"/>
  <c r="B110" i="1"/>
  <c r="H110" i="1"/>
  <c r="K109" i="1"/>
  <c r="J109" i="1"/>
  <c r="D109" i="1"/>
  <c r="A79" i="1"/>
</calcChain>
</file>

<file path=xl/sharedStrings.xml><?xml version="1.0" encoding="utf-8"?>
<sst xmlns="http://schemas.openxmlformats.org/spreadsheetml/2006/main" count="143" uniqueCount="62">
  <si>
    <t>X</t>
  </si>
  <si>
    <t>x1</t>
  </si>
  <si>
    <t>x2</t>
  </si>
  <si>
    <t>p</t>
  </si>
  <si>
    <t>…</t>
  </si>
  <si>
    <t>xN</t>
  </si>
  <si>
    <t>x1 = {1, 2, …, p}</t>
  </si>
  <si>
    <t>x2 = {1, 2, …, p}</t>
  </si>
  <si>
    <t>x3 = {1, 2, …, p}</t>
  </si>
  <si>
    <t>xN = {1, 2, …, p}</t>
  </si>
  <si>
    <t>Document1</t>
  </si>
  <si>
    <t>Document2</t>
  </si>
  <si>
    <t>Document3</t>
  </si>
  <si>
    <t>Document4</t>
  </si>
  <si>
    <t>A</t>
  </si>
  <si>
    <t>B</t>
  </si>
  <si>
    <t>C</t>
  </si>
  <si>
    <t>D</t>
  </si>
  <si>
    <t>Mean:</t>
  </si>
  <si>
    <t>w1 (A)</t>
  </si>
  <si>
    <t>w2 (B)</t>
  </si>
  <si>
    <t>w3 (C)</t>
  </si>
  <si>
    <t>w4 (D)</t>
  </si>
  <si>
    <t>Doc1</t>
  </si>
  <si>
    <t>Doc2</t>
  </si>
  <si>
    <t>Doc3</t>
  </si>
  <si>
    <t>Doc4</t>
  </si>
  <si>
    <t>Std. dev.</t>
  </si>
  <si>
    <t>Raw count of every word type</t>
  </si>
  <si>
    <t>Word type frequencies as percentage of all word tokens per document</t>
  </si>
  <si>
    <r>
      <t>1. Documents consisting of words w | w</t>
    </r>
    <r>
      <rPr>
        <b/>
        <sz val="12"/>
        <color theme="1"/>
        <rFont val="Symbol"/>
        <charset val="2"/>
      </rPr>
      <t xml:space="preserve"> Î</t>
    </r>
    <r>
      <rPr>
        <b/>
        <sz val="12"/>
        <color theme="1"/>
        <rFont val="Calibri"/>
        <family val="2"/>
        <scheme val="minor"/>
      </rPr>
      <t xml:space="preserve"> {A, B, C, D}</t>
    </r>
  </si>
  <si>
    <t>2. Tokenized documents</t>
  </si>
  <si>
    <t xml:space="preserve">3. Choice of features: word-1-grams. </t>
  </si>
  <si>
    <t>4. word-1-gram frequencies (absolute)</t>
  </si>
  <si>
    <t>Vector space model</t>
  </si>
  <si>
    <t>5. word-1-gram frequencies normalized to document length</t>
  </si>
  <si>
    <t>In the vector space model, every document is represented by a vector in a 4-dimensional space, every word type being a dimension.</t>
  </si>
  <si>
    <t>The Manhattan distance of the z-scores corresponds to Burrow's Delta.</t>
  </si>
  <si>
    <t>Sum of the absolute distances between each word’s normalized frequencies in the two documents. Makes sense for Laplace distributions.</t>
  </si>
  <si>
    <t>Word type frequencies, standardized to mean=0 and standard deviation=1. Makes sense for Gaussian distribution.</t>
  </si>
  <si>
    <t>The Euclidian distance of the z-scores corresponds to Argamon's quadratic delta.</t>
  </si>
  <si>
    <t>References</t>
  </si>
  <si>
    <t>Argamon, Shlomo: Interpreting Burrows’s Delta. Geometric and Probabilistic Foundations, in: Literary and Linguistic Computing 23/2, 2008, S. 131-147, doi:10.1093/llc/fqn003.</t>
  </si>
  <si>
    <t>Schöch, Christof et al.: Understanding and explaining Delta measures for authorship attribution, in: Digital Scholarship in the Humanities 32/suppl2, 2017, p. ii4 - ii16, doi:10.1093/llc/fqx023.</t>
  </si>
  <si>
    <t>6.1 Z-Scores</t>
  </si>
  <si>
    <t>6.2 Length-normalization</t>
  </si>
  <si>
    <t>'Straight line': Square root of the sums of the squared distances between the frequencies. Makes sense for Gaussian distributions.</t>
  </si>
  <si>
    <t>Vector length:</t>
  </si>
  <si>
    <t>7.1.1 Manhattan distance matrix (L1 norm)</t>
  </si>
  <si>
    <t>7.1.2 Euclidian distance matrix (L2 norm)</t>
  </si>
  <si>
    <t>7.1.3 Other distances, e.g. cosine distance, …</t>
  </si>
  <si>
    <t>7.2.1 Manhattan distance matrix (L1 norm)</t>
  </si>
  <si>
    <t>7.2.2 Euclidian distance matrix (L2 norm)</t>
  </si>
  <si>
    <t>7.2.3 Other distances, e.g. cosine distance, …</t>
  </si>
  <si>
    <t>Eder, Maciej: Custom distance measures, https://computationalstylistics.github.io/blog/custom_distances/, published August 27, 2015, accessed September 3, 2020.</t>
  </si>
  <si>
    <t>List of features:</t>
  </si>
  <si>
    <t>Sum</t>
  </si>
  <si>
    <t>Word type frequencies, standardized to length=1. Crucial for improved performance (see Schöch et al. 2017)</t>
  </si>
  <si>
    <t>Johannes Nussbaum</t>
  </si>
  <si>
    <t>September 3, 2020</t>
  </si>
  <si>
    <t>Explanation of the Delta method</t>
  </si>
  <si>
    <t>This excel sheet is an appendix to a seminar paper. All files available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</si>
</sst>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charset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 applyFill="1" applyBorder="1"/>
    <xf numFmtId="1" fontId="0" fillId="0" borderId="0" xfId="0" applyNumberFormat="1" applyBorder="1"/>
    <xf numFmtId="1" fontId="0" fillId="0" borderId="0" xfId="0" applyNumberFormat="1"/>
    <xf numFmtId="0" fontId="0" fillId="0" borderId="0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2" fontId="0" fillId="0" borderId="0" xfId="0" applyNumberFormat="1" applyBorder="1"/>
    <xf numFmtId="0" fontId="0" fillId="0" borderId="5" xfId="0" applyFill="1" applyBorder="1"/>
    <xf numFmtId="0" fontId="3" fillId="0" borderId="0" xfId="0" applyFont="1"/>
    <xf numFmtId="2" fontId="0" fillId="0" borderId="3" xfId="0" applyNumberFormat="1" applyBorder="1"/>
    <xf numFmtId="0" fontId="0" fillId="0" borderId="0" xfId="0" applyFont="1" applyFill="1" applyBorder="1"/>
    <xf numFmtId="0" fontId="1" fillId="0" borderId="1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66454</xdr:colOff>
      <xdr:row>105</xdr:row>
      <xdr:rowOff>59070</xdr:rowOff>
    </xdr:from>
    <xdr:to>
      <xdr:col>3</xdr:col>
      <xdr:colOff>44303</xdr:colOff>
      <xdr:row>106</xdr:row>
      <xdr:rowOff>135587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0E71E-934F-7A4F-9464-76A892C51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198" y="10315058"/>
          <a:ext cx="1026338" cy="290644"/>
        </a:xfrm>
        <a:prstGeom prst="rect">
          <a:avLst/>
        </a:prstGeom>
      </xdr:spPr>
    </xdr:pic>
    <xdr:clientData/>
  </xdr:twoCellAnchor>
  <xdr:twoCellAnchor editAs="oneCell">
    <xdr:from>
      <xdr:col>6</xdr:col>
      <xdr:colOff>51686</xdr:colOff>
      <xdr:row>104</xdr:row>
      <xdr:rowOff>178561</xdr:rowOff>
    </xdr:from>
    <xdr:to>
      <xdr:col>7</xdr:col>
      <xdr:colOff>191976</xdr:colOff>
      <xdr:row>106</xdr:row>
      <xdr:rowOff>140291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34D853-8ED2-2C48-8E5C-48B9647F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9593" y="10220421"/>
          <a:ext cx="1107558" cy="389985"/>
        </a:xfrm>
        <a:prstGeom prst="rect">
          <a:avLst/>
        </a:prstGeom>
      </xdr:spPr>
    </xdr:pic>
    <xdr:clientData/>
  </xdr:twoCellAnchor>
  <xdr:oneCellAnchor>
    <xdr:from>
      <xdr:col>7</xdr:col>
      <xdr:colOff>66454</xdr:colOff>
      <xdr:row>90</xdr:row>
      <xdr:rowOff>59070</xdr:rowOff>
    </xdr:from>
    <xdr:ext cx="1011832" cy="290056"/>
    <xdr:pic>
      <xdr:nvPicPr>
        <xdr:cNvPr id="5" name="Picture 4">
          <a:extLst>
            <a:ext uri="{FF2B5EF4-FFF2-40B4-BE49-F238E27FC236}">
              <a16:creationId xmlns:a16="http://schemas.microsoft.com/office/drawing/2014/main" id="{A5BF6AB9-6493-504B-94BA-9D30C1038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374" y="18075088"/>
          <a:ext cx="1011832" cy="290056"/>
        </a:xfrm>
        <a:prstGeom prst="rect">
          <a:avLst/>
        </a:prstGeom>
      </xdr:spPr>
    </xdr:pic>
    <xdr:clientData/>
  </xdr:oneCellAnchor>
  <xdr:oneCellAnchor>
    <xdr:from>
      <xdr:col>13</xdr:col>
      <xdr:colOff>51686</xdr:colOff>
      <xdr:row>89</xdr:row>
      <xdr:rowOff>178561</xdr:rowOff>
    </xdr:from>
    <xdr:ext cx="1106839" cy="388809"/>
    <xdr:pic>
      <xdr:nvPicPr>
        <xdr:cNvPr id="6" name="Picture 5">
          <a:extLst>
            <a:ext uri="{FF2B5EF4-FFF2-40B4-BE49-F238E27FC236}">
              <a16:creationId xmlns:a16="http://schemas.microsoft.com/office/drawing/2014/main" id="{529D3429-ED4E-8E40-B58D-0A775F6A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1509" y="19037499"/>
          <a:ext cx="1106839" cy="388809"/>
        </a:xfrm>
        <a:prstGeom prst="rect">
          <a:avLst/>
        </a:prstGeom>
      </xdr:spPr>
    </xdr:pic>
    <xdr:clientData/>
  </xdr:oneCellAnchor>
  <xdr:twoCellAnchor>
    <xdr:from>
      <xdr:col>1</xdr:col>
      <xdr:colOff>254944</xdr:colOff>
      <xdr:row>61</xdr:row>
      <xdr:rowOff>112390</xdr:rowOff>
    </xdr:from>
    <xdr:to>
      <xdr:col>1</xdr:col>
      <xdr:colOff>258496</xdr:colOff>
      <xdr:row>64</xdr:row>
      <xdr:rowOff>141636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A5EAF9B-22D2-FA47-BBF2-D459FCBD63C1}"/>
            </a:ext>
          </a:extLst>
        </xdr:cNvPr>
        <xdr:cNvCxnSpPr/>
      </xdr:nvCxnSpPr>
      <xdr:spPr>
        <a:xfrm flipH="1">
          <a:off x="1095316" y="11537669"/>
          <a:ext cx="3552" cy="63827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264790</xdr:colOff>
      <xdr:row>62</xdr:row>
      <xdr:rowOff>146107</xdr:rowOff>
    </xdr:from>
    <xdr:to>
      <xdr:col>6</xdr:col>
      <xdr:colOff>809204</xdr:colOff>
      <xdr:row>62</xdr:row>
      <xdr:rowOff>146107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6A44E79-7BF6-FC43-9702-215E158FC19E}"/>
            </a:ext>
          </a:extLst>
        </xdr:cNvPr>
        <xdr:cNvCxnSpPr/>
      </xdr:nvCxnSpPr>
      <xdr:spPr>
        <a:xfrm flipV="1">
          <a:off x="1101965" y="11855165"/>
          <a:ext cx="3699481" cy="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804108</xdr:colOff>
      <xdr:row>62</xdr:row>
      <xdr:rowOff>135467</xdr:rowOff>
    </xdr:from>
    <xdr:to>
      <xdr:col>6</xdr:col>
      <xdr:colOff>804108</xdr:colOff>
      <xdr:row>64</xdr:row>
      <xdr:rowOff>129172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F026681-63C0-D146-917D-577489D8F1BA}"/>
            </a:ext>
          </a:extLst>
        </xdr:cNvPr>
        <xdr:cNvCxnSpPr/>
      </xdr:nvCxnSpPr>
      <xdr:spPr>
        <a:xfrm>
          <a:off x="4796350" y="11844525"/>
          <a:ext cx="0" cy="4037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47287</xdr:colOff>
      <xdr:row>82</xdr:row>
      <xdr:rowOff>81280</xdr:rowOff>
    </xdr:from>
    <xdr:to>
      <xdr:col>7</xdr:col>
      <xdr:colOff>50800</xdr:colOff>
      <xdr:row>85</xdr:row>
      <xdr:rowOff>29246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C4350FD-428A-824A-BA1C-016E5CAF422F}"/>
            </a:ext>
          </a:extLst>
        </xdr:cNvPr>
        <xdr:cNvCxnSpPr/>
      </xdr:nvCxnSpPr>
      <xdr:spPr>
        <a:xfrm flipH="1">
          <a:off x="5005367" y="16002000"/>
          <a:ext cx="3513" cy="55756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57133</xdr:colOff>
      <xdr:row>83</xdr:row>
      <xdr:rowOff>33718</xdr:rowOff>
    </xdr:from>
    <xdr:to>
      <xdr:col>14</xdr:col>
      <xdr:colOff>499893</xdr:colOff>
      <xdr:row>83</xdr:row>
      <xdr:rowOff>33777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4E75B3D-6434-AC44-B130-C9778B0C4EE2}"/>
            </a:ext>
          </a:extLst>
        </xdr:cNvPr>
        <xdr:cNvCxnSpPr/>
      </xdr:nvCxnSpPr>
      <xdr:spPr>
        <a:xfrm>
          <a:off x="5022293" y="16172175"/>
          <a:ext cx="4995845" cy="59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488366</xdr:colOff>
      <xdr:row>83</xdr:row>
      <xdr:rowOff>29833</xdr:rowOff>
    </xdr:from>
    <xdr:to>
      <xdr:col>14</xdr:col>
      <xdr:colOff>488366</xdr:colOff>
      <xdr:row>85</xdr:row>
      <xdr:rowOff>23537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BFCE835-3E2E-4C45-ADDF-F2A3B70E40E3}"/>
            </a:ext>
          </a:extLst>
        </xdr:cNvPr>
        <xdr:cNvCxnSpPr/>
      </xdr:nvCxnSpPr>
      <xdr:spPr>
        <a:xfrm>
          <a:off x="10006611" y="16168290"/>
          <a:ext cx="0" cy="39902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472380</xdr:colOff>
      <xdr:row>83</xdr:row>
      <xdr:rowOff>32949</xdr:rowOff>
    </xdr:from>
    <xdr:to>
      <xdr:col>21</xdr:col>
      <xdr:colOff>826791</xdr:colOff>
      <xdr:row>83</xdr:row>
      <xdr:rowOff>33008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ECE98B38-8A26-4E4F-BB0A-1AD5878AFF57}"/>
            </a:ext>
          </a:extLst>
        </xdr:cNvPr>
        <xdr:cNvCxnSpPr/>
      </xdr:nvCxnSpPr>
      <xdr:spPr>
        <a:xfrm>
          <a:off x="10016195" y="16152542"/>
          <a:ext cx="5020485" cy="59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815264</xdr:colOff>
      <xdr:row>83</xdr:row>
      <xdr:rowOff>33768</xdr:rowOff>
    </xdr:from>
    <xdr:to>
      <xdr:col>21</xdr:col>
      <xdr:colOff>815264</xdr:colOff>
      <xdr:row>85</xdr:row>
      <xdr:rowOff>27472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84FBCAAC-D153-2E44-9C5A-9509D26DD796}"/>
            </a:ext>
          </a:extLst>
        </xdr:cNvPr>
        <xdr:cNvCxnSpPr/>
      </xdr:nvCxnSpPr>
      <xdr:spPr>
        <a:xfrm>
          <a:off x="14984047" y="16024725"/>
          <a:ext cx="0" cy="3912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82</xdr:row>
      <xdr:rowOff>152400</xdr:rowOff>
    </xdr:from>
    <xdr:to>
      <xdr:col>1</xdr:col>
      <xdr:colOff>153606</xdr:colOff>
      <xdr:row>100</xdr:row>
      <xdr:rowOff>116000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F7538F9-E269-C741-BB0D-32AF97BEB7D6}"/>
            </a:ext>
          </a:extLst>
        </xdr:cNvPr>
        <xdr:cNvCxnSpPr/>
      </xdr:nvCxnSpPr>
      <xdr:spPr>
        <a:xfrm>
          <a:off x="995680" y="16073120"/>
          <a:ext cx="1206" cy="367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172720</xdr:colOff>
      <xdr:row>98</xdr:row>
      <xdr:rowOff>119881</xdr:rowOff>
    </xdr:from>
    <xdr:to>
      <xdr:col>7</xdr:col>
      <xdr:colOff>43624</xdr:colOff>
      <xdr:row>98</xdr:row>
      <xdr:rowOff>119881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DDA498C-F470-3244-99AB-EA4875EB2BF2}"/>
            </a:ext>
          </a:extLst>
        </xdr:cNvPr>
        <xdr:cNvCxnSpPr/>
      </xdr:nvCxnSpPr>
      <xdr:spPr>
        <a:xfrm flipV="1">
          <a:off x="1016000" y="19342601"/>
          <a:ext cx="3985704" cy="0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32097</xdr:colOff>
      <xdr:row>98</xdr:row>
      <xdr:rowOff>115937</xdr:rowOff>
    </xdr:from>
    <xdr:to>
      <xdr:col>7</xdr:col>
      <xdr:colOff>32097</xdr:colOff>
      <xdr:row>100</xdr:row>
      <xdr:rowOff>109641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2A88B508-7244-8349-B84C-CCC56EC94A8C}"/>
            </a:ext>
          </a:extLst>
        </xdr:cNvPr>
        <xdr:cNvCxnSpPr/>
      </xdr:nvCxnSpPr>
      <xdr:spPr>
        <a:xfrm>
          <a:off x="4982944" y="18692378"/>
          <a:ext cx="0" cy="38116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16111</xdr:colOff>
      <xdr:row>98</xdr:row>
      <xdr:rowOff>119053</xdr:rowOff>
    </xdr:from>
    <xdr:to>
      <xdr:col>14</xdr:col>
      <xdr:colOff>456624</xdr:colOff>
      <xdr:row>98</xdr:row>
      <xdr:rowOff>119112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ACEE3DC9-90CF-2041-AB15-A4AA5E284E6B}"/>
            </a:ext>
          </a:extLst>
        </xdr:cNvPr>
        <xdr:cNvCxnSpPr/>
      </xdr:nvCxnSpPr>
      <xdr:spPr>
        <a:xfrm>
          <a:off x="4966958" y="18695494"/>
          <a:ext cx="4960852" cy="59"/>
        </a:xfrm>
        <a:prstGeom prst="straightConnector1">
          <a:avLst/>
        </a:prstGeom>
        <a:ln w="28575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445097</xdr:colOff>
      <xdr:row>98</xdr:row>
      <xdr:rowOff>119872</xdr:rowOff>
    </xdr:from>
    <xdr:to>
      <xdr:col>14</xdr:col>
      <xdr:colOff>445097</xdr:colOff>
      <xdr:row>100</xdr:row>
      <xdr:rowOff>113576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2FD0636-BBDC-A84D-BDAC-71EA5CEF8D5D}"/>
            </a:ext>
          </a:extLst>
        </xdr:cNvPr>
        <xdr:cNvCxnSpPr/>
      </xdr:nvCxnSpPr>
      <xdr:spPr>
        <a:xfrm>
          <a:off x="9916283" y="18696313"/>
          <a:ext cx="0" cy="38116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38</xdr:row>
      <xdr:rowOff>81280</xdr:rowOff>
    </xdr:from>
    <xdr:to>
      <xdr:col>2</xdr:col>
      <xdr:colOff>94992</xdr:colOff>
      <xdr:row>40</xdr:row>
      <xdr:rowOff>106880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26E0E22-D0B1-9E48-B804-88884071CA85}"/>
            </a:ext>
          </a:extLst>
        </xdr:cNvPr>
        <xdr:cNvCxnSpPr/>
      </xdr:nvCxnSpPr>
      <xdr:spPr>
        <a:xfrm flipH="1">
          <a:off x="1452880" y="6532880"/>
          <a:ext cx="3552" cy="43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</xdr:row>
      <xdr:rowOff>101600</xdr:rowOff>
    </xdr:from>
    <xdr:to>
      <xdr:col>1</xdr:col>
      <xdr:colOff>3552</xdr:colOff>
      <xdr:row>21</xdr:row>
      <xdr:rowOff>127200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FBF37D4A-5C88-7545-BFD0-01132FDEEB0B}"/>
            </a:ext>
          </a:extLst>
        </xdr:cNvPr>
        <xdr:cNvCxnSpPr/>
      </xdr:nvCxnSpPr>
      <xdr:spPr>
        <a:xfrm flipH="1">
          <a:off x="843280" y="3677920"/>
          <a:ext cx="3552" cy="43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10160</xdr:colOff>
      <xdr:row>11</xdr:row>
      <xdr:rowOff>60960</xdr:rowOff>
    </xdr:from>
    <xdr:to>
      <xdr:col>1</xdr:col>
      <xdr:colOff>13712</xdr:colOff>
      <xdr:row>13</xdr:row>
      <xdr:rowOff>86560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EC925715-C946-0343-B699-1CFAE3C078A8}"/>
            </a:ext>
          </a:extLst>
        </xdr:cNvPr>
        <xdr:cNvCxnSpPr/>
      </xdr:nvCxnSpPr>
      <xdr:spPr>
        <a:xfrm flipH="1">
          <a:off x="853440" y="1991360"/>
          <a:ext cx="3552" cy="43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50800</xdr:rowOff>
    </xdr:from>
    <xdr:to>
      <xdr:col>1</xdr:col>
      <xdr:colOff>3552</xdr:colOff>
      <xdr:row>30</xdr:row>
      <xdr:rowOff>76400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CD8D8435-7A4F-6544-9444-4F4DC6EF7DA8}"/>
            </a:ext>
          </a:extLst>
        </xdr:cNvPr>
        <xdr:cNvCxnSpPr/>
      </xdr:nvCxnSpPr>
      <xdr:spPr>
        <a:xfrm flipH="1">
          <a:off x="843280" y="5455920"/>
          <a:ext cx="3552" cy="432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8B6E-5404-204B-B0F6-6A6034643ACD}">
  <dimension ref="A1:U128"/>
  <sheetViews>
    <sheetView tabSelected="1" zoomScale="125" workbookViewId="0">
      <selection activeCell="D7" sqref="D7"/>
    </sheetView>
  </sheetViews>
  <sheetFormatPr baseColWidth="10" defaultRowHeight="16" x14ac:dyDescent="0.2"/>
  <cols>
    <col min="1" max="1" width="11" customWidth="1"/>
    <col min="2" max="4" width="6.83203125" customWidth="1"/>
    <col min="5" max="5" width="6.83203125" style="1" customWidth="1"/>
    <col min="6" max="6" width="9.33203125" customWidth="1"/>
    <col min="7" max="7" width="12.6640625" customWidth="1"/>
    <col min="8" max="11" width="6.83203125" customWidth="1"/>
    <col min="15" max="18" width="7.1640625" customWidth="1"/>
  </cols>
  <sheetData>
    <row r="1" spans="1:5" ht="24" x14ac:dyDescent="0.3">
      <c r="A1" s="49" t="s">
        <v>60</v>
      </c>
    </row>
    <row r="2" spans="1:5" x14ac:dyDescent="0.2">
      <c r="A2" t="s">
        <v>58</v>
      </c>
    </row>
    <row r="3" spans="1:5" x14ac:dyDescent="0.2">
      <c r="A3" t="s">
        <v>59</v>
      </c>
    </row>
    <row r="4" spans="1:5" x14ac:dyDescent="0.2">
      <c r="A4" t="s">
        <v>61</v>
      </c>
    </row>
    <row r="7" spans="1:5" x14ac:dyDescent="0.2">
      <c r="A7" s="15" t="s">
        <v>30</v>
      </c>
    </row>
    <row r="8" spans="1:5" x14ac:dyDescent="0.2">
      <c r="A8" t="str">
        <f>"Document1 = ''"&amp;B16&amp;C16&amp;D16&amp;E16&amp;"''"</f>
        <v>Document1 = ''AABB''</v>
      </c>
    </row>
    <row r="9" spans="1:5" x14ac:dyDescent="0.2">
      <c r="A9" t="str">
        <f>"Document2 = ''"&amp;B17&amp;C17&amp;D17&amp;E17&amp;"''"</f>
        <v>Document2 = ''ABBC''</v>
      </c>
    </row>
    <row r="10" spans="1:5" x14ac:dyDescent="0.2">
      <c r="A10" t="str">
        <f>"Document3 = ''"&amp;B18&amp;C18&amp;D18&amp;E18&amp;"''"</f>
        <v>Document3 = ''CCCC''</v>
      </c>
    </row>
    <row r="11" spans="1:5" x14ac:dyDescent="0.2">
      <c r="A11" t="str">
        <f>"Document4 = ''"&amp;B19&amp;C19&amp;D19&amp;E19&amp;"''"</f>
        <v>Document4 = ''D''</v>
      </c>
    </row>
    <row r="15" spans="1:5" ht="17" thickBot="1" x14ac:dyDescent="0.25">
      <c r="A15" s="15" t="s">
        <v>31</v>
      </c>
    </row>
    <row r="16" spans="1:5" x14ac:dyDescent="0.2">
      <c r="A16" s="12" t="s">
        <v>10</v>
      </c>
      <c r="B16" s="3" t="s">
        <v>14</v>
      </c>
      <c r="C16" s="4" t="s">
        <v>14</v>
      </c>
      <c r="D16" s="4" t="s">
        <v>15</v>
      </c>
      <c r="E16" s="5" t="s">
        <v>15</v>
      </c>
    </row>
    <row r="17" spans="1:5" x14ac:dyDescent="0.2">
      <c r="A17" s="13" t="s">
        <v>11</v>
      </c>
      <c r="B17" s="6" t="s">
        <v>14</v>
      </c>
      <c r="C17" s="7" t="s">
        <v>15</v>
      </c>
      <c r="D17" s="7" t="s">
        <v>15</v>
      </c>
      <c r="E17" s="8" t="s">
        <v>16</v>
      </c>
    </row>
    <row r="18" spans="1:5" x14ac:dyDescent="0.2">
      <c r="A18" s="13" t="s">
        <v>12</v>
      </c>
      <c r="B18" s="6" t="s">
        <v>16</v>
      </c>
      <c r="C18" s="7" t="s">
        <v>16</v>
      </c>
      <c r="D18" s="7" t="s">
        <v>16</v>
      </c>
      <c r="E18" s="8" t="s">
        <v>16</v>
      </c>
    </row>
    <row r="19" spans="1:5" ht="17" thickBot="1" x14ac:dyDescent="0.25">
      <c r="A19" s="14" t="s">
        <v>13</v>
      </c>
      <c r="B19" s="9" t="s">
        <v>17</v>
      </c>
      <c r="C19" s="10"/>
      <c r="D19" s="10"/>
      <c r="E19" s="11"/>
    </row>
    <row r="20" spans="1:5" x14ac:dyDescent="0.2">
      <c r="A20" s="7"/>
      <c r="B20" s="7"/>
      <c r="C20" s="7"/>
      <c r="D20" s="7"/>
      <c r="E20" s="29"/>
    </row>
    <row r="21" spans="1:5" x14ac:dyDescent="0.2">
      <c r="A21" s="7"/>
      <c r="B21" s="7"/>
      <c r="C21" s="7"/>
      <c r="D21" s="7"/>
      <c r="E21" s="29"/>
    </row>
    <row r="22" spans="1:5" x14ac:dyDescent="0.2">
      <c r="A22" s="7"/>
      <c r="B22" s="7"/>
      <c r="C22" s="7"/>
      <c r="D22" s="7"/>
      <c r="E22" s="29"/>
    </row>
    <row r="23" spans="1:5" x14ac:dyDescent="0.2">
      <c r="A23" s="36" t="s">
        <v>32</v>
      </c>
    </row>
    <row r="24" spans="1:5" x14ac:dyDescent="0.2">
      <c r="A24" s="51" t="s">
        <v>55</v>
      </c>
    </row>
    <row r="25" spans="1:5" x14ac:dyDescent="0.2">
      <c r="A25" s="26" t="s">
        <v>14</v>
      </c>
    </row>
    <row r="26" spans="1:5" x14ac:dyDescent="0.2">
      <c r="A26" s="26" t="s">
        <v>15</v>
      </c>
    </row>
    <row r="27" spans="1:5" x14ac:dyDescent="0.2">
      <c r="A27" s="26" t="s">
        <v>16</v>
      </c>
    </row>
    <row r="28" spans="1:5" x14ac:dyDescent="0.2">
      <c r="A28" s="26" t="s">
        <v>17</v>
      </c>
    </row>
    <row r="29" spans="1:5" x14ac:dyDescent="0.2">
      <c r="A29" s="26"/>
    </row>
    <row r="30" spans="1:5" x14ac:dyDescent="0.2">
      <c r="A30" s="26"/>
    </row>
    <row r="31" spans="1:5" x14ac:dyDescent="0.2">
      <c r="A31" s="26"/>
    </row>
    <row r="32" spans="1:5" x14ac:dyDescent="0.2">
      <c r="A32" s="15" t="s">
        <v>33</v>
      </c>
    </row>
    <row r="33" spans="1:6" ht="17" customHeight="1" thickBot="1" x14ac:dyDescent="0.25">
      <c r="A33" t="s">
        <v>28</v>
      </c>
      <c r="E33"/>
    </row>
    <row r="34" spans="1:6" ht="17" thickBot="1" x14ac:dyDescent="0.25">
      <c r="A34" s="35"/>
      <c r="B34" s="18" t="s">
        <v>19</v>
      </c>
      <c r="C34" s="18" t="s">
        <v>20</v>
      </c>
      <c r="D34" s="18" t="s">
        <v>21</v>
      </c>
      <c r="E34" s="19" t="s">
        <v>22</v>
      </c>
    </row>
    <row r="35" spans="1:6" x14ac:dyDescent="0.2">
      <c r="A35" s="13" t="s">
        <v>10</v>
      </c>
      <c r="B35" s="7">
        <f>COUNTIF($B$16:$E$16,"A")</f>
        <v>2</v>
      </c>
      <c r="C35" s="7">
        <f>COUNTIF(B16:E16,"B")</f>
        <v>2</v>
      </c>
      <c r="D35" s="7">
        <f>COUNTIF(B16:E16,"C")</f>
        <v>0</v>
      </c>
      <c r="E35" s="16">
        <f>COUNTIF(B16:E16,"D")</f>
        <v>0</v>
      </c>
    </row>
    <row r="36" spans="1:6" x14ac:dyDescent="0.2">
      <c r="A36" s="13" t="s">
        <v>11</v>
      </c>
      <c r="B36" s="7">
        <f>COUNTIF($B$17:$E$17,"A")</f>
        <v>1</v>
      </c>
      <c r="C36" s="7">
        <f>COUNTIF(B17:E17,"B")</f>
        <v>2</v>
      </c>
      <c r="D36" s="7">
        <f>COUNTIF(B17:E17,"C")</f>
        <v>1</v>
      </c>
      <c r="E36" s="16">
        <f>COUNTIF(B17:E17,"D")</f>
        <v>0</v>
      </c>
    </row>
    <row r="37" spans="1:6" x14ac:dyDescent="0.2">
      <c r="A37" s="13" t="s">
        <v>12</v>
      </c>
      <c r="B37" s="7">
        <f>COUNTIF(B18:E18,"A")</f>
        <v>0</v>
      </c>
      <c r="C37" s="7">
        <f>COUNTIF(B18:E18,"B")</f>
        <v>0</v>
      </c>
      <c r="D37" s="7">
        <f>COUNTIF(B18:E18,"C")</f>
        <v>4</v>
      </c>
      <c r="E37" s="16">
        <f>COUNTIF(B18:E18,"D")</f>
        <v>0</v>
      </c>
    </row>
    <row r="38" spans="1:6" ht="17" thickBot="1" x14ac:dyDescent="0.25">
      <c r="A38" s="14" t="s">
        <v>13</v>
      </c>
      <c r="B38" s="10">
        <f>COUNTIF(B19:E19,"A")</f>
        <v>0</v>
      </c>
      <c r="C38" s="10">
        <f>COUNTIF(B19:E19,"B")</f>
        <v>0</v>
      </c>
      <c r="D38" s="10">
        <f>COUNTIF(B19:E19,"C")</f>
        <v>0</v>
      </c>
      <c r="E38" s="17">
        <f>COUNTIF(B19:E19,"D")</f>
        <v>1</v>
      </c>
    </row>
    <row r="39" spans="1:6" x14ac:dyDescent="0.2">
      <c r="A39" s="7"/>
      <c r="B39" s="7"/>
      <c r="C39" s="7"/>
      <c r="D39" s="7"/>
      <c r="E39" s="7"/>
    </row>
    <row r="40" spans="1:6" x14ac:dyDescent="0.2">
      <c r="E40"/>
    </row>
    <row r="41" spans="1:6" x14ac:dyDescent="0.2">
      <c r="B41" s="7"/>
      <c r="C41" s="7"/>
      <c r="D41" s="7"/>
      <c r="E41" s="7"/>
    </row>
    <row r="42" spans="1:6" x14ac:dyDescent="0.2">
      <c r="A42" s="40" t="s">
        <v>35</v>
      </c>
      <c r="B42" s="40"/>
      <c r="C42" s="40"/>
      <c r="D42" s="40"/>
      <c r="E42" s="40"/>
    </row>
    <row r="43" spans="1:6" x14ac:dyDescent="0.2">
      <c r="A43" s="40"/>
      <c r="B43" s="40"/>
      <c r="C43" s="40"/>
      <c r="D43" s="40"/>
      <c r="E43" s="40"/>
    </row>
    <row r="44" spans="1:6" x14ac:dyDescent="0.2">
      <c r="A44" s="45" t="s">
        <v>29</v>
      </c>
      <c r="B44" s="45"/>
      <c r="C44" s="45"/>
      <c r="D44" s="45"/>
      <c r="E44" s="45"/>
    </row>
    <row r="45" spans="1:6" ht="17" thickBot="1" x14ac:dyDescent="0.25">
      <c r="A45" s="46"/>
      <c r="B45" s="46"/>
      <c r="C45" s="46"/>
      <c r="D45" s="46"/>
      <c r="E45" s="46"/>
    </row>
    <row r="46" spans="1:6" ht="17" thickBot="1" x14ac:dyDescent="0.25">
      <c r="A46" s="35"/>
      <c r="B46" s="18" t="s">
        <v>19</v>
      </c>
      <c r="C46" s="18" t="s">
        <v>20</v>
      </c>
      <c r="D46" s="18" t="s">
        <v>21</v>
      </c>
      <c r="E46" s="19" t="s">
        <v>22</v>
      </c>
      <c r="F46" s="52" t="s">
        <v>56</v>
      </c>
    </row>
    <row r="47" spans="1:6" x14ac:dyDescent="0.2">
      <c r="A47" s="13" t="s">
        <v>10</v>
      </c>
      <c r="B47" s="7">
        <f>COUNTIF($B$16:$E$16,"A")/COUNTIF($B$16:$E$16,"*")</f>
        <v>0.5</v>
      </c>
      <c r="C47" s="7">
        <f>COUNTIF(B16:E16,"B")/COUNTIF(B16:E16,"*")</f>
        <v>0.5</v>
      </c>
      <c r="D47" s="7">
        <f>COUNTIF(B16:E16,"C")/COUNTIF(B16:E16,"*")</f>
        <v>0</v>
      </c>
      <c r="E47" s="16">
        <f>COUNTIF(B16:E16,"D")/COUNTIF(B16:E16,"*")</f>
        <v>0</v>
      </c>
      <c r="F47" s="53">
        <f>SUM(B47:E47)</f>
        <v>1</v>
      </c>
    </row>
    <row r="48" spans="1:6" x14ac:dyDescent="0.2">
      <c r="A48" s="13" t="s">
        <v>11</v>
      </c>
      <c r="B48" s="7">
        <f>COUNTIF($B$17:$E$17,"A")/COUNTIF($B$17:$E$17,"*")</f>
        <v>0.25</v>
      </c>
      <c r="C48" s="7">
        <f>COUNTIF(B17:E17,"B")/COUNTIF(B17:E17,"*")</f>
        <v>0.5</v>
      </c>
      <c r="D48" s="7">
        <f>COUNTIF(B17:E17,"C")/COUNTIF(B17:E17,"*")</f>
        <v>0.25</v>
      </c>
      <c r="E48" s="16">
        <f>COUNTIF(B17:E17,"D")/COUNTIF(B17:E17,"*")</f>
        <v>0</v>
      </c>
      <c r="F48" s="54">
        <f t="shared" ref="F48:F50" si="0">SUM(B48:E48)</f>
        <v>1</v>
      </c>
    </row>
    <row r="49" spans="1:8" x14ac:dyDescent="0.2">
      <c r="A49" s="13" t="s">
        <v>12</v>
      </c>
      <c r="B49" s="7">
        <f>COUNTIF(B18:E18,"A")/COUNTIF(B18:E18,"*")</f>
        <v>0</v>
      </c>
      <c r="C49" s="7">
        <f>COUNTIF(B18:E18,"B")/COUNTIF(B18:E18,"*")</f>
        <v>0</v>
      </c>
      <c r="D49" s="7">
        <f>COUNTIF(B18:E18,"C")/COUNTIF(B18:E18,"*")</f>
        <v>1</v>
      </c>
      <c r="E49" s="16">
        <f>COUNTIF(B18:E18,"D")/COUNTIF(B18:E18,"*")</f>
        <v>0</v>
      </c>
      <c r="F49" s="54">
        <f t="shared" si="0"/>
        <v>1</v>
      </c>
    </row>
    <row r="50" spans="1:8" ht="17" thickBot="1" x14ac:dyDescent="0.25">
      <c r="A50" s="14" t="s">
        <v>13</v>
      </c>
      <c r="B50" s="10">
        <f>COUNTIF(B19:E19,"A")/COUNTIF(B19:E19,"*")</f>
        <v>0</v>
      </c>
      <c r="C50" s="10">
        <f>COUNTIF(B19:E19,"B")/COUNTIF(B19:E19,"*")</f>
        <v>0</v>
      </c>
      <c r="D50" s="10">
        <f>COUNTIF(B19:E19,"C")/COUNTIF(B19:E19,"*")</f>
        <v>0</v>
      </c>
      <c r="E50" s="17">
        <f>COUNTIF(B19:E19,"D")/COUNTIF(B19:E19,"*")</f>
        <v>1</v>
      </c>
      <c r="F50" s="55">
        <f t="shared" si="0"/>
        <v>1</v>
      </c>
    </row>
    <row r="51" spans="1:8" ht="17" thickBot="1" x14ac:dyDescent="0.25">
      <c r="A51" s="14" t="s">
        <v>18</v>
      </c>
      <c r="B51" s="20">
        <f>AVERAGE(B47:B50)</f>
        <v>0.1875</v>
      </c>
      <c r="C51" s="20">
        <f>AVERAGE(C47:C50)</f>
        <v>0.25</v>
      </c>
      <c r="D51" s="20">
        <f>AVERAGE(D47:D50)</f>
        <v>0.3125</v>
      </c>
      <c r="E51" s="21">
        <f>AVERAGE(E47:E50)</f>
        <v>0.25</v>
      </c>
      <c r="F51" s="1"/>
    </row>
    <row r="52" spans="1:8" ht="17" thickBot="1" x14ac:dyDescent="0.25">
      <c r="A52" s="14" t="s">
        <v>27</v>
      </c>
      <c r="B52" s="22">
        <f>_xlfn.STDEV.P(B47:B50)</f>
        <v>0.20728904939721249</v>
      </c>
      <c r="C52" s="22">
        <f>_xlfn.STDEV.P(C47:C50)</f>
        <v>0.25</v>
      </c>
      <c r="D52" s="22">
        <f>_xlfn.STDEV.P(D47:D50)</f>
        <v>0.40983990776887502</v>
      </c>
      <c r="E52" s="23">
        <f>_xlfn.STDEV.P(E47:E50)</f>
        <v>0.4330127018922193</v>
      </c>
    </row>
    <row r="53" spans="1:8" x14ac:dyDescent="0.2">
      <c r="A53" s="7"/>
      <c r="B53" s="27"/>
      <c r="C53" s="27"/>
      <c r="D53" s="27"/>
      <c r="E53" s="27"/>
    </row>
    <row r="54" spans="1:8" x14ac:dyDescent="0.2">
      <c r="A54" s="15" t="s">
        <v>34</v>
      </c>
      <c r="B54" s="27"/>
      <c r="C54" s="27"/>
      <c r="D54" s="27"/>
      <c r="E54" s="27"/>
    </row>
    <row r="55" spans="1:8" x14ac:dyDescent="0.2">
      <c r="A55" s="45" t="s">
        <v>36</v>
      </c>
      <c r="B55" s="45"/>
      <c r="C55" s="45"/>
      <c r="D55" s="45"/>
      <c r="E55" s="45"/>
    </row>
    <row r="56" spans="1:8" x14ac:dyDescent="0.2">
      <c r="A56" s="45"/>
      <c r="B56" s="45"/>
      <c r="C56" s="45"/>
      <c r="D56" s="45"/>
      <c r="E56" s="45"/>
    </row>
    <row r="57" spans="1:8" x14ac:dyDescent="0.2">
      <c r="A57" s="45"/>
      <c r="B57" s="45"/>
      <c r="C57" s="45"/>
      <c r="D57" s="45"/>
      <c r="E57" s="45"/>
    </row>
    <row r="58" spans="1:8" x14ac:dyDescent="0.2">
      <c r="A58" t="str">
        <f>A47&amp;" = point/vector ("&amp;B47&amp;" | "&amp;C47&amp;" | "&amp;D47&amp;" | "&amp;E47&amp;")"</f>
        <v>Document1 = point/vector (0.5 | 0.5 | 0 | 0)</v>
      </c>
      <c r="B58" s="27"/>
      <c r="C58" s="27"/>
      <c r="D58" s="27"/>
      <c r="E58" s="27"/>
      <c r="G58" t="s">
        <v>47</v>
      </c>
      <c r="H58">
        <f>SQRT(B47^2+C47^2+D47^2+E47^2)</f>
        <v>0.70710678118654757</v>
      </c>
    </row>
    <row r="59" spans="1:8" x14ac:dyDescent="0.2">
      <c r="A59" t="str">
        <f>A48&amp;" = point/vector ("&amp;B48&amp;" | "&amp;C48&amp;" | "&amp;D48&amp;" | "&amp;E48&amp;")"</f>
        <v>Document2 = point/vector (0.25 | 0.5 | 0.25 | 0)</v>
      </c>
      <c r="B59" s="27"/>
      <c r="C59" s="27"/>
      <c r="D59" s="27"/>
      <c r="E59" s="27"/>
      <c r="G59" t="s">
        <v>47</v>
      </c>
      <c r="H59">
        <f>SQRT(B48^2+C48^2+D48^2+E48^2)</f>
        <v>0.61237243569579447</v>
      </c>
    </row>
    <row r="60" spans="1:8" x14ac:dyDescent="0.2">
      <c r="A60" t="str">
        <f>A49&amp;" = point/vector ("&amp;B49&amp;" | "&amp;C49&amp;" | "&amp;D49&amp;" | "&amp;E49&amp;")"</f>
        <v>Document3 = point/vector (0 | 0 | 1 | 0)</v>
      </c>
      <c r="B60" s="27"/>
      <c r="C60" s="27"/>
      <c r="D60" s="27"/>
      <c r="E60" s="27"/>
      <c r="G60" t="s">
        <v>47</v>
      </c>
      <c r="H60">
        <f>SQRT(B49^2+C49^2+D49^2+E49^2)</f>
        <v>1</v>
      </c>
    </row>
    <row r="61" spans="1:8" x14ac:dyDescent="0.2">
      <c r="A61" t="str">
        <f>A50&amp;" = point/vector ("&amp;B50&amp;" | "&amp;C50&amp;" | "&amp;D50&amp;" | "&amp;E50&amp;")"</f>
        <v>Document4 = point/vector (0 | 0 | 0 | 1)</v>
      </c>
      <c r="B61" s="27"/>
      <c r="C61" s="27"/>
      <c r="D61" s="27"/>
      <c r="E61" s="27"/>
      <c r="G61" t="s">
        <v>47</v>
      </c>
      <c r="H61">
        <f>SQRT(B50^2+C50^2+D50^2+E50^2)</f>
        <v>1</v>
      </c>
    </row>
    <row r="62" spans="1:8" x14ac:dyDescent="0.2">
      <c r="A62" s="7"/>
      <c r="B62" s="27"/>
      <c r="C62" s="27"/>
      <c r="D62" s="27"/>
      <c r="E62" s="27"/>
    </row>
    <row r="63" spans="1:8" x14ac:dyDescent="0.2">
      <c r="A63" s="7"/>
      <c r="B63" s="27"/>
      <c r="C63" s="27"/>
      <c r="D63" s="27"/>
      <c r="E63" s="27"/>
    </row>
    <row r="64" spans="1:8" x14ac:dyDescent="0.2">
      <c r="A64" s="7"/>
      <c r="B64" s="27"/>
      <c r="C64" s="27"/>
      <c r="D64" s="27"/>
      <c r="E64" s="27"/>
    </row>
    <row r="65" spans="1:11" x14ac:dyDescent="0.2">
      <c r="A65" s="7"/>
      <c r="B65" s="27"/>
      <c r="C65" s="27"/>
      <c r="D65" s="27"/>
      <c r="E65" s="27"/>
    </row>
    <row r="66" spans="1:11" x14ac:dyDescent="0.2">
      <c r="A66" s="15" t="s">
        <v>44</v>
      </c>
      <c r="G66" s="15" t="s">
        <v>45</v>
      </c>
      <c r="K66" s="1"/>
    </row>
    <row r="67" spans="1:11" ht="16" customHeight="1" x14ac:dyDescent="0.2">
      <c r="A67" s="39" t="s">
        <v>39</v>
      </c>
      <c r="B67" s="39"/>
      <c r="C67" s="39"/>
      <c r="D67" s="39"/>
      <c r="E67" s="39"/>
      <c r="G67" s="39" t="s">
        <v>57</v>
      </c>
      <c r="H67" s="39"/>
      <c r="I67" s="39"/>
      <c r="J67" s="39"/>
      <c r="K67" s="39"/>
    </row>
    <row r="68" spans="1:11" x14ac:dyDescent="0.2">
      <c r="A68" s="39"/>
      <c r="B68" s="39"/>
      <c r="C68" s="39"/>
      <c r="D68" s="39"/>
      <c r="E68" s="39"/>
      <c r="G68" s="39"/>
      <c r="H68" s="39"/>
      <c r="I68" s="39"/>
      <c r="J68" s="39"/>
      <c r="K68" s="39"/>
    </row>
    <row r="69" spans="1:11" ht="17" thickBot="1" x14ac:dyDescent="0.25">
      <c r="A69" s="44"/>
      <c r="B69" s="44"/>
      <c r="C69" s="44"/>
      <c r="D69" s="44"/>
      <c r="E69" s="44"/>
      <c r="G69" s="44"/>
      <c r="H69" s="44"/>
      <c r="I69" s="44"/>
      <c r="J69" s="44"/>
      <c r="K69" s="44"/>
    </row>
    <row r="70" spans="1:11" ht="17" thickBot="1" x14ac:dyDescent="0.25">
      <c r="A70" s="35"/>
      <c r="B70" s="18" t="s">
        <v>19</v>
      </c>
      <c r="C70" s="18" t="s">
        <v>20</v>
      </c>
      <c r="D70" s="18" t="s">
        <v>21</v>
      </c>
      <c r="E70" s="19" t="s">
        <v>22</v>
      </c>
      <c r="G70" s="35"/>
      <c r="H70" s="18" t="s">
        <v>19</v>
      </c>
      <c r="I70" s="18" t="s">
        <v>20</v>
      </c>
      <c r="J70" s="18" t="s">
        <v>21</v>
      </c>
      <c r="K70" s="19" t="s">
        <v>22</v>
      </c>
    </row>
    <row r="71" spans="1:11" x14ac:dyDescent="0.2">
      <c r="A71" s="13" t="s">
        <v>10</v>
      </c>
      <c r="B71" s="27">
        <f>ROUND((B47-B51)/B52,1)</f>
        <v>1.5</v>
      </c>
      <c r="C71" s="27">
        <f>ROUND((C47-C51)/C52,1)</f>
        <v>1</v>
      </c>
      <c r="D71" s="27">
        <f>ROUND((D47-D51)/D52,1)</f>
        <v>-0.8</v>
      </c>
      <c r="E71" s="28">
        <f>ROUND((E47-E51)/E52,1)</f>
        <v>-0.6</v>
      </c>
      <c r="G71" s="13" t="s">
        <v>10</v>
      </c>
      <c r="H71" s="27">
        <f>ROUND(B47/$H58,1)</f>
        <v>0.7</v>
      </c>
      <c r="I71" s="27">
        <f>ROUND(C47/$H58,1)</f>
        <v>0.7</v>
      </c>
      <c r="J71" s="27">
        <f>ROUND(D47/$H58,1)</f>
        <v>0</v>
      </c>
      <c r="K71" s="28">
        <f>ROUND(E47/$H58,1)</f>
        <v>0</v>
      </c>
    </row>
    <row r="72" spans="1:11" x14ac:dyDescent="0.2">
      <c r="A72" s="13" t="s">
        <v>11</v>
      </c>
      <c r="B72" s="27">
        <f>ROUND((B48-B51)/B52,1)</f>
        <v>0.3</v>
      </c>
      <c r="C72" s="27">
        <f>ROUND((C48-C51)/C52,1)</f>
        <v>1</v>
      </c>
      <c r="D72" s="27">
        <f>ROUND((D48-D51)/D52,1)</f>
        <v>-0.2</v>
      </c>
      <c r="E72" s="28">
        <f>ROUND((E48-E51)/E52,1)</f>
        <v>-0.6</v>
      </c>
      <c r="G72" s="13" t="s">
        <v>11</v>
      </c>
      <c r="H72" s="27">
        <f>ROUND(B48/$H59,1)</f>
        <v>0.4</v>
      </c>
      <c r="I72" s="27">
        <f>ROUND(C48/$H59,1)</f>
        <v>0.8</v>
      </c>
      <c r="J72" s="27">
        <f>ROUND(D48/$H59,1)</f>
        <v>0.4</v>
      </c>
      <c r="K72" s="28">
        <f>ROUND(E48/$H59,1)</f>
        <v>0</v>
      </c>
    </row>
    <row r="73" spans="1:11" x14ac:dyDescent="0.2">
      <c r="A73" s="13" t="s">
        <v>12</v>
      </c>
      <c r="B73" s="27">
        <f>ROUND((B49-B51)/B52,1)</f>
        <v>-0.9</v>
      </c>
      <c r="C73" s="27">
        <f>ROUND((C49-C51)/C52,1)</f>
        <v>-1</v>
      </c>
      <c r="D73" s="27">
        <f>ROUND((D49-D51)/D52,1)</f>
        <v>1.7</v>
      </c>
      <c r="E73" s="28">
        <f>ROUND((E49-E51)/E52,1)</f>
        <v>-0.6</v>
      </c>
      <c r="G73" s="13" t="s">
        <v>12</v>
      </c>
      <c r="H73" s="27">
        <f>ROUND(B49/$H60,1)</f>
        <v>0</v>
      </c>
      <c r="I73" s="27">
        <f>ROUND(C49/$H60,1)</f>
        <v>0</v>
      </c>
      <c r="J73" s="27">
        <f>ROUND(D49/$H60,1)</f>
        <v>1</v>
      </c>
      <c r="K73" s="28">
        <f>ROUND(E49/$H60,1)</f>
        <v>0</v>
      </c>
    </row>
    <row r="74" spans="1:11" ht="17" thickBot="1" x14ac:dyDescent="0.25">
      <c r="A74" s="14" t="s">
        <v>13</v>
      </c>
      <c r="B74" s="22">
        <f>ROUND((B50-B51)/B52,1)</f>
        <v>-0.9</v>
      </c>
      <c r="C74" s="22">
        <f>ROUND((C50-C51)/C52,1)</f>
        <v>-1</v>
      </c>
      <c r="D74" s="22">
        <f>ROUND((D50-D51)/D52,1)</f>
        <v>-0.8</v>
      </c>
      <c r="E74" s="23">
        <f>ROUND((E50-E51)/E52,1)</f>
        <v>1.7</v>
      </c>
      <c r="G74" s="14" t="s">
        <v>13</v>
      </c>
      <c r="H74" s="22">
        <f>ROUND(B50/$H61,1)</f>
        <v>0</v>
      </c>
      <c r="I74" s="22">
        <f>ROUND(C50/$H61,1)</f>
        <v>0</v>
      </c>
      <c r="J74" s="22">
        <f>ROUND(D50/$H61,1)</f>
        <v>0</v>
      </c>
      <c r="K74" s="23">
        <f>ROUND(E50/$H61,1)</f>
        <v>1</v>
      </c>
    </row>
    <row r="75" spans="1:11" ht="17" thickBot="1" x14ac:dyDescent="0.25">
      <c r="A75" s="14" t="s">
        <v>18</v>
      </c>
      <c r="B75" s="24">
        <f>AVERAGE(B71:B74)</f>
        <v>0</v>
      </c>
      <c r="C75" s="24">
        <f t="shared" ref="C75:E75" si="1">AVERAGE(C71:C74)</f>
        <v>0</v>
      </c>
      <c r="D75" s="24">
        <f t="shared" si="1"/>
        <v>-2.5000000000000022E-2</v>
      </c>
      <c r="E75" s="25">
        <f t="shared" si="1"/>
        <v>-2.4999999999999967E-2</v>
      </c>
      <c r="F75" s="6"/>
      <c r="G75" s="4"/>
      <c r="H75" s="47"/>
      <c r="I75" s="47"/>
      <c r="J75" s="47"/>
      <c r="K75" s="50"/>
    </row>
    <row r="76" spans="1:11" ht="17" thickBot="1" x14ac:dyDescent="0.25">
      <c r="A76" s="14" t="s">
        <v>27</v>
      </c>
      <c r="B76" s="24">
        <f>_xlfn.STDEV.P(B71:B74)</f>
        <v>0.99498743710661997</v>
      </c>
      <c r="C76" s="24">
        <f t="shared" ref="C76:E76" si="2">_xlfn.STDEV.P(C71:C74)</f>
        <v>1</v>
      </c>
      <c r="D76" s="24">
        <f t="shared" si="2"/>
        <v>1.0256095748383007</v>
      </c>
      <c r="E76" s="25">
        <f t="shared" si="2"/>
        <v>0.99592921435210446</v>
      </c>
      <c r="F76" s="26"/>
      <c r="G76" s="7"/>
      <c r="H76" s="47"/>
      <c r="I76" s="47"/>
      <c r="J76" s="47"/>
      <c r="K76" s="47"/>
    </row>
    <row r="77" spans="1:11" x14ac:dyDescent="0.2">
      <c r="A77" s="6"/>
      <c r="B77" s="37"/>
      <c r="C77" s="37"/>
      <c r="D77" s="37"/>
      <c r="E77" s="37"/>
      <c r="F77" s="26"/>
    </row>
    <row r="78" spans="1:11" x14ac:dyDescent="0.2">
      <c r="A78" s="15" t="s">
        <v>34</v>
      </c>
      <c r="B78" s="37"/>
      <c r="C78" s="37"/>
      <c r="D78" s="37"/>
      <c r="E78" s="37"/>
      <c r="F78" s="26"/>
      <c r="G78" s="15" t="s">
        <v>34</v>
      </c>
    </row>
    <row r="79" spans="1:11" x14ac:dyDescent="0.2">
      <c r="A79" s="38" t="str">
        <f>A71&amp;" = point/vector ("&amp;B71&amp;" | "&amp;C71&amp;" | "&amp;D71&amp;" | "&amp;E71&amp;")"</f>
        <v>Document1 = point/vector (1.5 | 1 | -0.8 | -0.6)</v>
      </c>
      <c r="B79" s="37"/>
      <c r="C79" s="37"/>
      <c r="D79" s="37"/>
      <c r="E79" s="37"/>
      <c r="F79" s="26"/>
      <c r="G79" s="38" t="str">
        <f>G71&amp;" = point/vector ("&amp;H71&amp;" | "&amp;I71&amp;" | "&amp;J71&amp;" | "&amp;K71&amp;")"</f>
        <v>Document1 = point/vector (0.7 | 0.7 | 0 | 0)</v>
      </c>
    </row>
    <row r="80" spans="1:11" x14ac:dyDescent="0.2">
      <c r="A80" s="38" t="str">
        <f>A72&amp;" = point/vector ("&amp;B72&amp;" | "&amp;C72&amp;" | "&amp;D72&amp;" | "&amp;E72&amp;")"</f>
        <v>Document2 = point/vector (0.3 | 1 | -0.2 | -0.6)</v>
      </c>
      <c r="B80" s="37"/>
      <c r="C80" s="37"/>
      <c r="D80" s="37"/>
      <c r="E80" s="37"/>
      <c r="F80" s="26"/>
      <c r="G80" s="38" t="str">
        <f>G72&amp;" = point/vector ("&amp;H72&amp;" | "&amp;I72&amp;" | "&amp;J72&amp;" | "&amp;K72&amp;")"</f>
        <v>Document2 = point/vector (0.4 | 0.8 | 0.4 | 0)</v>
      </c>
    </row>
    <row r="81" spans="1:21" x14ac:dyDescent="0.2">
      <c r="A81" s="38" t="str">
        <f>A73&amp;" = point/vector ("&amp;B73&amp;" | "&amp;C73&amp;" | "&amp;D73&amp;" | "&amp;E73&amp;")"</f>
        <v>Document3 = point/vector (-0.9 | -1 | 1.7 | -0.6)</v>
      </c>
      <c r="B81" s="37"/>
      <c r="C81" s="37"/>
      <c r="D81" s="37"/>
      <c r="E81" s="37"/>
      <c r="F81" s="26"/>
      <c r="G81" s="38" t="str">
        <f>G73&amp;" = point/vector ("&amp;H73&amp;" | "&amp;I73&amp;" | "&amp;J73&amp;" | "&amp;K73&amp;")"</f>
        <v>Document3 = point/vector (0 | 0 | 1 | 0)</v>
      </c>
    </row>
    <row r="82" spans="1:21" x14ac:dyDescent="0.2">
      <c r="A82" s="38" t="str">
        <f>A74&amp;" = point/vector ("&amp;B74&amp;" | "&amp;C74&amp;" | "&amp;D74&amp;" | "&amp;E74&amp;")"</f>
        <v>Document4 = point/vector (-0.9 | -1 | -0.8 | 1.7)</v>
      </c>
      <c r="B82" s="37"/>
      <c r="C82" s="37"/>
      <c r="D82" s="37"/>
      <c r="E82" s="37"/>
      <c r="F82" s="26"/>
      <c r="G82" s="38" t="str">
        <f>G74&amp;" = point/vector ("&amp;H74&amp;" | "&amp;I74&amp;" | "&amp;J74&amp;" | "&amp;K74&amp;")"</f>
        <v>Document4 = point/vector (0 | 0 | 0 | 1)</v>
      </c>
    </row>
    <row r="83" spans="1:21" x14ac:dyDescent="0.2">
      <c r="A83" s="38"/>
      <c r="B83" s="37"/>
      <c r="C83" s="37"/>
      <c r="D83" s="37"/>
      <c r="E83" s="37"/>
      <c r="F83" s="26"/>
      <c r="G83" s="38"/>
    </row>
    <row r="84" spans="1:21" x14ac:dyDescent="0.2">
      <c r="A84" s="38"/>
      <c r="B84" s="37"/>
      <c r="C84" s="37"/>
      <c r="D84" s="37"/>
      <c r="E84" s="37"/>
      <c r="F84" s="26"/>
      <c r="G84" s="38"/>
    </row>
    <row r="85" spans="1:21" x14ac:dyDescent="0.2">
      <c r="A85" s="38"/>
      <c r="B85" s="37"/>
      <c r="C85" s="37"/>
      <c r="D85" s="37"/>
      <c r="E85" s="37"/>
      <c r="F85" s="26"/>
      <c r="G85" s="38"/>
    </row>
    <row r="86" spans="1:21" x14ac:dyDescent="0.2">
      <c r="A86" s="38"/>
      <c r="B86" s="37"/>
      <c r="C86" s="37"/>
      <c r="D86" s="37"/>
      <c r="E86" s="37"/>
      <c r="F86" s="26"/>
      <c r="G86" s="38"/>
    </row>
    <row r="87" spans="1:21" x14ac:dyDescent="0.2">
      <c r="A87" s="6"/>
      <c r="B87" s="37"/>
      <c r="C87" s="37"/>
      <c r="D87" s="37"/>
      <c r="E87" s="37"/>
      <c r="F87" s="26"/>
      <c r="G87" s="15" t="s">
        <v>51</v>
      </c>
      <c r="K87" s="1"/>
      <c r="N87" s="15" t="s">
        <v>52</v>
      </c>
      <c r="R87" s="1"/>
      <c r="U87" s="15" t="s">
        <v>53</v>
      </c>
    </row>
    <row r="88" spans="1:21" x14ac:dyDescent="0.2">
      <c r="A88" s="6"/>
      <c r="B88" s="37"/>
      <c r="C88" s="37"/>
      <c r="D88" s="37"/>
      <c r="E88" s="37"/>
      <c r="F88" s="26"/>
      <c r="G88" s="41" t="s">
        <v>38</v>
      </c>
      <c r="H88" s="41"/>
      <c r="I88" s="41"/>
      <c r="J88" s="41"/>
      <c r="K88" s="41"/>
      <c r="N88" s="43" t="s">
        <v>46</v>
      </c>
      <c r="O88" s="43"/>
      <c r="P88" s="43"/>
      <c r="Q88" s="43"/>
      <c r="R88" s="43"/>
      <c r="S88" s="43"/>
    </row>
    <row r="89" spans="1:21" x14ac:dyDescent="0.2">
      <c r="A89" s="6"/>
      <c r="B89" s="37"/>
      <c r="C89" s="37"/>
      <c r="D89" s="37"/>
      <c r="E89" s="37"/>
      <c r="F89" s="26"/>
      <c r="G89" s="41"/>
      <c r="H89" s="41"/>
      <c r="I89" s="41"/>
      <c r="J89" s="41"/>
      <c r="K89" s="41"/>
      <c r="N89" s="43"/>
      <c r="O89" s="43"/>
      <c r="P89" s="43"/>
      <c r="Q89" s="43"/>
      <c r="R89" s="43"/>
      <c r="S89" s="43"/>
    </row>
    <row r="90" spans="1:21" x14ac:dyDescent="0.2">
      <c r="A90" s="6"/>
      <c r="B90" s="37"/>
      <c r="C90" s="37"/>
      <c r="D90" s="37"/>
      <c r="E90" s="37"/>
      <c r="F90" s="26"/>
      <c r="G90" s="41"/>
      <c r="H90" s="41"/>
      <c r="I90" s="41"/>
      <c r="J90" s="41"/>
      <c r="K90" s="41"/>
      <c r="N90" s="43"/>
      <c r="O90" s="43"/>
      <c r="P90" s="43"/>
      <c r="Q90" s="43"/>
      <c r="R90" s="43"/>
      <c r="S90" s="43"/>
    </row>
    <row r="91" spans="1:21" x14ac:dyDescent="0.2">
      <c r="A91" s="6"/>
      <c r="B91" s="37"/>
      <c r="C91" s="37"/>
      <c r="D91" s="37"/>
      <c r="E91" s="37"/>
      <c r="F91" s="26"/>
      <c r="G91" s="41"/>
      <c r="H91" s="41"/>
      <c r="I91" s="41"/>
      <c r="J91" s="41"/>
      <c r="K91" s="41"/>
      <c r="N91" s="43"/>
      <c r="O91" s="43"/>
      <c r="P91" s="43"/>
      <c r="Q91" s="43"/>
      <c r="R91" s="43"/>
      <c r="S91" s="43"/>
    </row>
    <row r="92" spans="1:21" ht="17" thickBot="1" x14ac:dyDescent="0.25">
      <c r="A92" s="6"/>
      <c r="B92" s="37"/>
      <c r="C92" s="37"/>
      <c r="D92" s="37"/>
      <c r="E92" s="37"/>
      <c r="F92" s="26"/>
      <c r="G92" s="42"/>
      <c r="H92" s="42"/>
      <c r="I92" s="42"/>
      <c r="J92" s="42"/>
      <c r="K92" s="42"/>
      <c r="N92" s="43"/>
      <c r="O92" s="43"/>
      <c r="P92" s="43"/>
      <c r="Q92" s="43"/>
      <c r="R92" s="43"/>
      <c r="S92" s="43"/>
    </row>
    <row r="93" spans="1:21" ht="18" thickBot="1" x14ac:dyDescent="0.25">
      <c r="A93" s="6"/>
      <c r="B93" s="37"/>
      <c r="C93" s="37"/>
      <c r="D93" s="37"/>
      <c r="E93" s="37"/>
      <c r="F93" s="26"/>
      <c r="G93" s="34"/>
      <c r="H93" s="32" t="s">
        <v>23</v>
      </c>
      <c r="I93" s="32" t="s">
        <v>24</v>
      </c>
      <c r="J93" s="32" t="s">
        <v>25</v>
      </c>
      <c r="K93" s="33" t="s">
        <v>26</v>
      </c>
      <c r="N93" s="34"/>
      <c r="O93" s="32" t="s">
        <v>23</v>
      </c>
      <c r="P93" s="32" t="s">
        <v>24</v>
      </c>
      <c r="Q93" s="32" t="s">
        <v>25</v>
      </c>
      <c r="R93" s="33" t="s">
        <v>26</v>
      </c>
    </row>
    <row r="94" spans="1:21" x14ac:dyDescent="0.2">
      <c r="A94" s="6"/>
      <c r="B94" s="37"/>
      <c r="C94" s="37"/>
      <c r="D94" s="37"/>
      <c r="E94" s="37"/>
      <c r="F94" s="26"/>
      <c r="G94" s="13" t="s">
        <v>23</v>
      </c>
      <c r="H94" s="29"/>
      <c r="I94" s="27">
        <f>SUM(ABS($H$71-$H$72),ABS($I$71-$I$72),ABS($J$71-$J$72),ABS($K$71-$K$72))</f>
        <v>0.8</v>
      </c>
      <c r="J94" s="27">
        <f>SUM(ABS($H$71-$H$73),ABS($I$71-$I$73),ABS($J$71-$J$73),ABS($K$71-$K$73))</f>
        <v>2.4</v>
      </c>
      <c r="K94" s="28">
        <f>SUM(ABS($H$71-$H$74),ABS($I$71-$I$74),ABS($J$71-$J$74),ABS($K$71-$K$74))</f>
        <v>2.4</v>
      </c>
      <c r="N94" s="13" t="s">
        <v>23</v>
      </c>
      <c r="O94" s="29"/>
      <c r="P94" s="27">
        <f>SQRT(SUM(ABS(H71-H72)^2,ABS(I71-I72)^2,ABS(J71-J72)^2,ABS(K71-K72)^2))</f>
        <v>0.50990195135927852</v>
      </c>
      <c r="Q94" s="27">
        <f>SQRT(SUM(ABS(H71-H73)^2,ABS(I71-I73)^2,ABS(J71-J73)^2,ABS(K71-K73)^2))</f>
        <v>1.4071247279470289</v>
      </c>
      <c r="R94" s="28">
        <f>SQRT(SUM(ABS(H71-H74)^2,ABS(I71-I74)^2,ABS(J71-J74)^2,ABS(K71-K74)^2))</f>
        <v>1.4071247279470289</v>
      </c>
    </row>
    <row r="95" spans="1:21" x14ac:dyDescent="0.2">
      <c r="A95" s="6"/>
      <c r="B95" s="37"/>
      <c r="C95" s="37"/>
      <c r="D95" s="37"/>
      <c r="E95" s="37"/>
      <c r="F95" s="26"/>
      <c r="G95" s="13" t="s">
        <v>24</v>
      </c>
      <c r="H95" s="30">
        <f>SUM(ABS($H$71-$H$72),ABS($I$71-$I$72),ABS($J$71-$J$72),ABS($K$71-$K$72))</f>
        <v>0.8</v>
      </c>
      <c r="I95" s="27"/>
      <c r="J95" s="27">
        <f>SUM(ABS($H$72-$H$73),ABS($I$72-$I$73),ABS($J$72-$J$73),ABS($K$72-$K$73))</f>
        <v>1.8000000000000003</v>
      </c>
      <c r="K95" s="28">
        <f>SUM(ABS($H$72-$H$74),ABS($I$72-$I$74),ABS($J$72-$J$74),ABS($K$72-$K$74))</f>
        <v>2.6</v>
      </c>
      <c r="N95" s="13" t="s">
        <v>24</v>
      </c>
      <c r="O95" s="30">
        <f>SQRT(SUM(ABS(H71-H72)^2,ABS(I71-I72)^2,ABS(J71-J72)^2,ABS(K71-K72)^2))</f>
        <v>0.50990195135927852</v>
      </c>
      <c r="P95" s="27"/>
      <c r="Q95" s="27">
        <f>SQRT(SUM(ABS(H72-H73)^2,ABS(I72-I73)^2,ABS(J72-J73)^2,ABS(K72-K73)^2))</f>
        <v>1.077032961426901</v>
      </c>
      <c r="R95" s="28">
        <f>SQRT(SUM(ABS(H72-H74)^2,ABS(I72-I74)^2,ABS(J72-J74)^2,ABS(K72-K74)^2))</f>
        <v>1.4000000000000001</v>
      </c>
    </row>
    <row r="96" spans="1:21" x14ac:dyDescent="0.2">
      <c r="A96" s="6"/>
      <c r="B96" s="37"/>
      <c r="C96" s="37"/>
      <c r="D96" s="37"/>
      <c r="E96" s="37"/>
      <c r="F96" s="26"/>
      <c r="G96" s="13" t="s">
        <v>25</v>
      </c>
      <c r="H96" s="30">
        <f>SUM(ABS($H$71-$H$73),ABS($I$71-$I$73),ABS($J$71-$J$73),ABS($K$71-$K$73))</f>
        <v>2.4</v>
      </c>
      <c r="I96" s="27">
        <f>SUM(ABS($H$72-$H$73),ABS($I$72-$I$73),ABS($J$72-$J$73),ABS($K$72-$K$73))</f>
        <v>1.8000000000000003</v>
      </c>
      <c r="J96" s="27"/>
      <c r="K96" s="28">
        <f>SUM(ABS($H$73-$H$74),ABS($I$73-$I$74),ABS($J$73-$J$74),ABS($K$73-$K$74))</f>
        <v>2</v>
      </c>
      <c r="N96" s="13" t="s">
        <v>25</v>
      </c>
      <c r="O96" s="30">
        <f>SQRT(SUM(ABS(H71-H73)^2,ABS(I71-I73)^2,ABS(J71-J73)^2,ABS(K71-K73)^2))</f>
        <v>1.4071247279470289</v>
      </c>
      <c r="P96" s="27">
        <f>SQRT(SUM(ABS(H72-H73)^2,ABS(I72-I73)^2,ABS(J72-J73)^2,ABS(K72-K73)^2))</f>
        <v>1.077032961426901</v>
      </c>
      <c r="Q96" s="27"/>
      <c r="R96" s="28">
        <f>SQRT(SUM(ABS(H73-H74)^2,ABS(I73-I74)^2,ABS(J73-J74)^2,ABS(K73-K74)^2))</f>
        <v>1.4142135623730951</v>
      </c>
    </row>
    <row r="97" spans="1:18" ht="17" thickBot="1" x14ac:dyDescent="0.25">
      <c r="A97" s="48"/>
      <c r="B97" s="37"/>
      <c r="C97" s="37"/>
      <c r="D97" s="37"/>
      <c r="E97" s="37"/>
      <c r="F97" s="26"/>
      <c r="G97" s="14" t="s">
        <v>26</v>
      </c>
      <c r="H97" s="31">
        <f>SUM(ABS($H$71-$H$74),ABS($I$71-$I$74),ABS($J$71-$J$74),ABS($K$71-$K$74))</f>
        <v>2.4</v>
      </c>
      <c r="I97" s="22">
        <f>SUM(ABS($H$72-$H$74),ABS($I$72-$I$74),ABS($J$72-$J$74),ABS($K$72-$K$74))</f>
        <v>2.6</v>
      </c>
      <c r="J97" s="22">
        <f>SUM(ABS($H$73-$H$74),ABS($I$73-$I$74),ABS($J$73-$J$74),ABS($K$73-$K$74))</f>
        <v>2</v>
      </c>
      <c r="K97" s="23"/>
      <c r="N97" s="14" t="s">
        <v>26</v>
      </c>
      <c r="O97" s="31">
        <f>SQRT(SUM(ABS(H71-H74)^2,ABS(I71-I74)^2,ABS(J71-J74)^2,ABS(K71-K74)^2))</f>
        <v>1.4071247279470289</v>
      </c>
      <c r="P97" s="22">
        <f>SQRT(SUM(ABS(H72-H74)^2,ABS(I72-I74)^2,ABS(J72-J74)^2,ABS(K72-K74)^2))</f>
        <v>1.4000000000000001</v>
      </c>
      <c r="Q97" s="22">
        <f>SQRT(SUM(ABS(H73-H74)^2,ABS(I73-I74)^2,ABS(J73-J74)^2,ABS(K73-K74)^2))</f>
        <v>1.4142135623730951</v>
      </c>
      <c r="R97" s="23"/>
    </row>
    <row r="98" spans="1:18" x14ac:dyDescent="0.2">
      <c r="A98" s="26"/>
      <c r="B98" s="37"/>
      <c r="C98" s="37"/>
      <c r="D98" s="37"/>
      <c r="E98" s="37"/>
      <c r="F98" s="26"/>
      <c r="G98" s="7"/>
      <c r="H98" s="30"/>
      <c r="I98" s="27"/>
      <c r="J98" s="27"/>
      <c r="K98" s="27"/>
    </row>
    <row r="99" spans="1:18" x14ac:dyDescent="0.2">
      <c r="A99" s="26"/>
      <c r="B99" s="37"/>
      <c r="C99" s="37"/>
      <c r="D99" s="37"/>
      <c r="E99" s="37"/>
      <c r="F99" s="26"/>
      <c r="G99" s="7"/>
      <c r="H99" s="30"/>
      <c r="I99" s="27"/>
      <c r="J99" s="27"/>
      <c r="K99" s="27"/>
    </row>
    <row r="100" spans="1:18" x14ac:dyDescent="0.2">
      <c r="A100" s="26"/>
      <c r="B100" s="37"/>
      <c r="C100" s="37"/>
      <c r="D100" s="37"/>
      <c r="E100" s="37"/>
      <c r="F100" s="26"/>
      <c r="G100" s="7"/>
      <c r="H100" s="30"/>
      <c r="I100" s="27"/>
      <c r="J100" s="27"/>
      <c r="K100" s="27"/>
    </row>
    <row r="101" spans="1:18" x14ac:dyDescent="0.2">
      <c r="A101" s="7"/>
      <c r="B101" s="7"/>
      <c r="C101" s="7"/>
      <c r="D101" s="7"/>
      <c r="E101" s="7"/>
      <c r="F101" s="26"/>
    </row>
    <row r="102" spans="1:18" x14ac:dyDescent="0.2">
      <c r="A102" s="15" t="s">
        <v>48</v>
      </c>
      <c r="F102" s="26"/>
      <c r="G102" s="15" t="s">
        <v>49</v>
      </c>
      <c r="K102" s="1"/>
      <c r="N102" s="15" t="s">
        <v>50</v>
      </c>
    </row>
    <row r="103" spans="1:18" ht="16" customHeight="1" x14ac:dyDescent="0.2">
      <c r="A103" s="41" t="s">
        <v>38</v>
      </c>
      <c r="B103" s="41"/>
      <c r="C103" s="41"/>
      <c r="D103" s="41"/>
      <c r="E103" s="41"/>
      <c r="F103" s="26"/>
      <c r="G103" s="43" t="s">
        <v>46</v>
      </c>
      <c r="H103" s="43"/>
      <c r="I103" s="43"/>
      <c r="J103" s="43"/>
      <c r="K103" s="43"/>
      <c r="L103" s="43"/>
    </row>
    <row r="104" spans="1:18" ht="17" customHeight="1" x14ac:dyDescent="0.2">
      <c r="A104" s="41"/>
      <c r="B104" s="41"/>
      <c r="C104" s="41"/>
      <c r="D104" s="41"/>
      <c r="E104" s="41"/>
      <c r="F104" s="26"/>
      <c r="G104" s="43"/>
      <c r="H104" s="43"/>
      <c r="I104" s="43"/>
      <c r="J104" s="43"/>
      <c r="K104" s="43"/>
      <c r="L104" s="43"/>
    </row>
    <row r="105" spans="1:18" ht="17" customHeight="1" x14ac:dyDescent="0.2">
      <c r="A105" s="41"/>
      <c r="B105" s="41"/>
      <c r="C105" s="41"/>
      <c r="D105" s="41"/>
      <c r="E105" s="41"/>
      <c r="F105" s="26"/>
      <c r="G105" s="43"/>
      <c r="H105" s="43"/>
      <c r="I105" s="43"/>
      <c r="J105" s="43"/>
      <c r="K105" s="43"/>
      <c r="L105" s="43"/>
    </row>
    <row r="106" spans="1:18" ht="17" customHeight="1" x14ac:dyDescent="0.2">
      <c r="A106" s="41"/>
      <c r="B106" s="41"/>
      <c r="C106" s="41"/>
      <c r="D106" s="41"/>
      <c r="E106" s="41"/>
      <c r="F106" s="26"/>
      <c r="G106" s="43"/>
      <c r="H106" s="43"/>
      <c r="I106" s="43"/>
      <c r="J106" s="43"/>
      <c r="K106" s="43"/>
      <c r="L106" s="43"/>
    </row>
    <row r="107" spans="1:18" ht="17" customHeight="1" thickBot="1" x14ac:dyDescent="0.25">
      <c r="A107" s="42"/>
      <c r="B107" s="42"/>
      <c r="C107" s="42"/>
      <c r="D107" s="42"/>
      <c r="E107" s="42"/>
      <c r="F107" s="26"/>
      <c r="G107" s="43"/>
      <c r="H107" s="43"/>
      <c r="I107" s="43"/>
      <c r="J107" s="43"/>
      <c r="K107" s="43"/>
      <c r="L107" s="43"/>
    </row>
    <row r="108" spans="1:18" ht="18" thickBot="1" x14ac:dyDescent="0.25">
      <c r="A108" s="34"/>
      <c r="B108" s="32" t="s">
        <v>23</v>
      </c>
      <c r="C108" s="32" t="s">
        <v>24</v>
      </c>
      <c r="D108" s="32" t="s">
        <v>25</v>
      </c>
      <c r="E108" s="33" t="s">
        <v>26</v>
      </c>
      <c r="F108" s="26"/>
      <c r="G108" s="34"/>
      <c r="H108" s="32" t="s">
        <v>23</v>
      </c>
      <c r="I108" s="32" t="s">
        <v>24</v>
      </c>
      <c r="J108" s="32" t="s">
        <v>25</v>
      </c>
      <c r="K108" s="33" t="s">
        <v>26</v>
      </c>
    </row>
    <row r="109" spans="1:18" x14ac:dyDescent="0.2">
      <c r="A109" s="13" t="s">
        <v>23</v>
      </c>
      <c r="B109" s="29"/>
      <c r="C109" s="27">
        <f>SUM(ABS($B$71-$B$72),ABS($C$71-$C$72),ABS($D$71-$D$72),ABS($E$71-$E$72))</f>
        <v>1.8</v>
      </c>
      <c r="D109" s="27">
        <f>SUM(ABS($B$71-$B$73),ABS($C$71-$C$73),ABS($D$71-$D$73),ABS($E$71-$E$73))</f>
        <v>6.9</v>
      </c>
      <c r="E109" s="28">
        <f>SUM(ABS($B$71-$B$74),ABS($C$71-$C$74),ABS($D$71-$D$74),ABS($E$71-$E$74))</f>
        <v>6.7</v>
      </c>
      <c r="F109" s="26"/>
      <c r="G109" s="13" t="s">
        <v>23</v>
      </c>
      <c r="H109" s="29"/>
      <c r="I109" s="27">
        <f>SQRT(SUM(ABS($B$71-$B$72)^2,ABS($C$71-$C$72)^2,ABS($D$71-$D$72)^2,ABS($E$71-$E$72)^2))</f>
        <v>1.3416407864998738</v>
      </c>
      <c r="J109" s="27">
        <f>SQRT(SUM(ABS($B$71-$B$73)^2,ABS($C$71-$C$73)^2,ABS($D$71-$D$73)^2,ABS($E$71-$E$73)^2))</f>
        <v>4.001249804748511</v>
      </c>
      <c r="K109" s="28">
        <f>SQRT(SUM(ABS($B$71-$B$74)^2,ABS($C$71-$C$74)^2,ABS($D$71-$D$74)^2,ABS($E$71-$E$74)^2))</f>
        <v>3.8794329482541645</v>
      </c>
    </row>
    <row r="110" spans="1:18" x14ac:dyDescent="0.2">
      <c r="A110" s="13" t="s">
        <v>24</v>
      </c>
      <c r="B110" s="30">
        <f>SUM(ABS($B$71-$B$72),ABS($C$71-$C$72),ABS($D$71-$D$72),ABS($E$71-$E$72))</f>
        <v>1.8</v>
      </c>
      <c r="C110" s="27"/>
      <c r="D110" s="27">
        <f>SUM(ABS($B$72-$B$73),ABS($C$72-$C$73),ABS($D$72-$D$73),ABS($E$72-$E$73))</f>
        <v>5.0999999999999996</v>
      </c>
      <c r="E110" s="28">
        <f>SUM(ABS($B$72-$B$74),ABS($C$72-$C$74),ABS($D$72-$D$74),ABS($E$72-$E$74))</f>
        <v>6.1</v>
      </c>
      <c r="F110" s="26"/>
      <c r="G110" s="13" t="s">
        <v>24</v>
      </c>
      <c r="H110" s="30">
        <f>SQRT(SUM(ABS($B$71-$B$72)^2,ABS($C$71-$C$72)^2,ABS($D$71-$D$72)^2,ABS($E$71-$E$72)^2))</f>
        <v>1.3416407864998738</v>
      </c>
      <c r="I110" s="27"/>
      <c r="J110" s="27">
        <f>SQRT(SUM(ABS($B$72-$B$73)^2,ABS($C$72-$C$73)^2,ABS($D$72-$D$73)^2,ABS($E$72-$E$73)^2))</f>
        <v>3.0083217912982647</v>
      </c>
      <c r="K110" s="28">
        <f>SQRT(SUM(ABS($B$72-$B$74)^2,ABS($C$72-$C$74)^2,ABS($D$72-$D$74)^2,ABS($E$72-$E$74)^2))</f>
        <v>3.3301651610693423</v>
      </c>
    </row>
    <row r="111" spans="1:18" x14ac:dyDescent="0.2">
      <c r="A111" s="13" t="s">
        <v>25</v>
      </c>
      <c r="B111" s="30">
        <f>SUM(ABS($B$71-$B$73),ABS($C$71-$C$73),ABS($D$71-$D$73),ABS($E$71-$E$73))</f>
        <v>6.9</v>
      </c>
      <c r="C111" s="27">
        <f>SUM(ABS($B$72-$B$73),ABS($C$72-$C$73),ABS($D$72-$D$73),ABS($E$72-$E$73))</f>
        <v>5.0999999999999996</v>
      </c>
      <c r="D111" s="27"/>
      <c r="E111" s="28">
        <f>SUM(ABS($B$73-$B$74),ABS($C$73-$C$74),ABS($D$73-$D$74),ABS($E$73-$E$74))</f>
        <v>4.8</v>
      </c>
      <c r="F111" s="26"/>
      <c r="G111" s="13" t="s">
        <v>25</v>
      </c>
      <c r="H111" s="30">
        <f>SQRT(SUM(ABS($B$71-$B$73)^2,ABS($C$71-$C$73)^2,ABS($D$71-$D$73)^2,ABS($E$71-$E$73)^2))</f>
        <v>4.001249804748511</v>
      </c>
      <c r="I111" s="27">
        <f>SQRT(SUM(ABS($B$72-$B$73)^2,ABS($C$72-$C$73)^2,ABS($D$72-$D$73)^2,ABS($E$72-$E$73)^2))</f>
        <v>3.0083217912982647</v>
      </c>
      <c r="J111" s="27"/>
      <c r="K111" s="28">
        <f>SQRT(SUM(ABS($B$73-$B$74)^2,ABS($C$73-$C$74)^2,ABS($D$73-$D$74)^2,ABS($E$73-$E$74)^2))</f>
        <v>3.3970575502926055</v>
      </c>
    </row>
    <row r="112" spans="1:18" ht="17" thickBot="1" x14ac:dyDescent="0.25">
      <c r="A112" s="14" t="s">
        <v>26</v>
      </c>
      <c r="B112" s="31">
        <f>SUM(ABS($B$71-$B$74),ABS($C$71-$C$74),ABS($D$71-$D$74),ABS($E$71-$E$74))</f>
        <v>6.7</v>
      </c>
      <c r="C112" s="22">
        <f>SUM(ABS($B$72-$B$74),ABS($C$72-$C$74),ABS($D$72-$D$74),ABS($E$72-$E$74))</f>
        <v>6.1</v>
      </c>
      <c r="D112" s="22">
        <f>SUM(ABS($B$73-$B$74),ABS($C$73-$C$74),ABS($D$73-$D$74),ABS($E$73-$E$74))</f>
        <v>4.8</v>
      </c>
      <c r="E112" s="23"/>
      <c r="F112" s="26"/>
      <c r="G112" s="14" t="s">
        <v>26</v>
      </c>
      <c r="H112" s="31">
        <f>SQRT(SUM(ABS($B$71-$B$74)^2,ABS($C$71-$C$74)^2,ABS($D$71-$D$74)^2,ABS($E$71-$E$74)^2))</f>
        <v>3.8794329482541645</v>
      </c>
      <c r="I112" s="22">
        <f>SQRT(SUM(ABS($B$72-$B$74)^2,ABS($C$72-$C$74)^2,ABS($D$72-$D$74)^2,ABS($E$72-$E$74)^2))</f>
        <v>3.3301651610693423</v>
      </c>
      <c r="J112" s="22">
        <f>SQRT(SUM(ABS($B$73-$B$74)^2,ABS($C$73-$C$74)^2,ABS($D$73-$D$74)^2,ABS($E$73-$E$74)^2))</f>
        <v>3.3970575502926055</v>
      </c>
      <c r="K112" s="23"/>
    </row>
    <row r="113" spans="1:12" x14ac:dyDescent="0.2">
      <c r="F113" s="26"/>
      <c r="G113" s="7"/>
      <c r="H113" s="30"/>
      <c r="I113" s="27"/>
      <c r="J113" s="27"/>
      <c r="K113" s="27"/>
    </row>
    <row r="114" spans="1:12" ht="16" customHeight="1" x14ac:dyDescent="0.2">
      <c r="A114" s="41" t="s">
        <v>37</v>
      </c>
      <c r="B114" s="41"/>
      <c r="C114" s="41"/>
      <c r="D114" s="41"/>
      <c r="E114" s="41"/>
      <c r="F114" s="26"/>
      <c r="G114" s="39" t="s">
        <v>40</v>
      </c>
      <c r="H114" s="39"/>
      <c r="I114" s="39"/>
      <c r="J114" s="39"/>
      <c r="K114" s="39"/>
      <c r="L114" s="39"/>
    </row>
    <row r="115" spans="1:12" x14ac:dyDescent="0.2">
      <c r="A115" s="41"/>
      <c r="B115" s="41"/>
      <c r="C115" s="41"/>
      <c r="D115" s="41"/>
      <c r="E115" s="41"/>
      <c r="F115" s="26"/>
      <c r="G115" s="39"/>
      <c r="H115" s="39"/>
      <c r="I115" s="39"/>
      <c r="J115" s="39"/>
      <c r="K115" s="39"/>
      <c r="L115" s="39"/>
    </row>
    <row r="116" spans="1:12" x14ac:dyDescent="0.2">
      <c r="A116" s="41"/>
      <c r="B116" s="41"/>
      <c r="C116" s="41"/>
      <c r="D116" s="41"/>
      <c r="E116" s="41"/>
      <c r="F116" s="26"/>
      <c r="G116" s="39"/>
      <c r="H116" s="39"/>
      <c r="I116" s="39"/>
      <c r="J116" s="39"/>
      <c r="K116" s="39"/>
      <c r="L116" s="39"/>
    </row>
    <row r="117" spans="1:12" x14ac:dyDescent="0.2">
      <c r="F117" s="26"/>
      <c r="G117" s="7"/>
      <c r="H117" s="30"/>
      <c r="I117" s="27"/>
      <c r="J117" s="27"/>
      <c r="K117" s="27"/>
    </row>
    <row r="118" spans="1:12" x14ac:dyDescent="0.2">
      <c r="A118" s="15" t="s">
        <v>41</v>
      </c>
      <c r="F118" s="26"/>
      <c r="G118" s="7"/>
      <c r="H118" s="30"/>
      <c r="I118" s="27"/>
      <c r="J118" s="27"/>
      <c r="K118" s="27"/>
    </row>
    <row r="119" spans="1:12" x14ac:dyDescent="0.2">
      <c r="A119" t="s">
        <v>42</v>
      </c>
      <c r="F119" s="26"/>
      <c r="G119" s="7"/>
      <c r="H119" s="30"/>
      <c r="I119" s="27"/>
      <c r="J119" s="27"/>
      <c r="K119" s="27"/>
    </row>
    <row r="120" spans="1:12" x14ac:dyDescent="0.2">
      <c r="A120" t="s">
        <v>43</v>
      </c>
      <c r="F120" s="26"/>
      <c r="G120" s="7"/>
      <c r="H120" s="30"/>
      <c r="I120" s="27"/>
      <c r="J120" s="27"/>
      <c r="K120" s="27"/>
    </row>
    <row r="121" spans="1:12" x14ac:dyDescent="0.2">
      <c r="A121" t="s">
        <v>54</v>
      </c>
      <c r="F121" s="26"/>
      <c r="G121" s="7"/>
      <c r="H121" s="30"/>
      <c r="I121" s="27"/>
      <c r="J121" s="27"/>
      <c r="K121" s="27"/>
    </row>
    <row r="122" spans="1:12" x14ac:dyDescent="0.2">
      <c r="F122" s="26"/>
      <c r="G122" s="7"/>
      <c r="H122" s="30"/>
      <c r="I122" s="27"/>
      <c r="J122" s="27"/>
      <c r="K122" s="27"/>
    </row>
    <row r="123" spans="1:12" x14ac:dyDescent="0.2">
      <c r="A123" s="7"/>
      <c r="B123" s="7"/>
      <c r="C123" s="7"/>
      <c r="D123" s="7"/>
      <c r="E123" s="7"/>
      <c r="F123" s="26"/>
    </row>
    <row r="124" spans="1:12" x14ac:dyDescent="0.2">
      <c r="A124" s="7"/>
      <c r="B124" s="7"/>
      <c r="C124" s="7"/>
      <c r="D124" s="7"/>
      <c r="E124" s="7"/>
      <c r="F124" s="26"/>
    </row>
    <row r="125" spans="1:12" x14ac:dyDescent="0.2">
      <c r="A125" s="7"/>
      <c r="B125" s="7"/>
      <c r="C125" s="7"/>
      <c r="D125" s="7"/>
      <c r="E125" s="7"/>
      <c r="F125" s="26"/>
    </row>
    <row r="126" spans="1:12" x14ac:dyDescent="0.2">
      <c r="A126" s="7"/>
      <c r="B126" s="7"/>
      <c r="C126" s="7"/>
      <c r="D126" s="7"/>
      <c r="E126" s="7"/>
      <c r="F126" s="26"/>
    </row>
    <row r="127" spans="1:12" x14ac:dyDescent="0.2">
      <c r="A127" s="7"/>
      <c r="B127" s="7"/>
      <c r="C127" s="7"/>
      <c r="D127" s="7"/>
      <c r="E127" s="7"/>
      <c r="F127" s="26"/>
    </row>
    <row r="128" spans="1:12" x14ac:dyDescent="0.2">
      <c r="A128" s="7"/>
      <c r="B128" s="7"/>
      <c r="C128" s="7"/>
      <c r="D128" s="7"/>
      <c r="E128" s="7"/>
      <c r="F128" s="26"/>
    </row>
  </sheetData>
  <mergeCells count="11">
    <mergeCell ref="N88:S92"/>
    <mergeCell ref="A42:E43"/>
    <mergeCell ref="A114:E116"/>
    <mergeCell ref="A103:E107"/>
    <mergeCell ref="G103:L107"/>
    <mergeCell ref="A67:E69"/>
    <mergeCell ref="G114:L116"/>
    <mergeCell ref="A44:E45"/>
    <mergeCell ref="G67:K69"/>
    <mergeCell ref="A55:E57"/>
    <mergeCell ref="G88:K9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0DDB-EAB8-C644-8677-678DEFA49A69}">
  <dimension ref="A1:H6"/>
  <sheetViews>
    <sheetView workbookViewId="0">
      <selection sqref="A1:H7"/>
    </sheetView>
  </sheetViews>
  <sheetFormatPr baseColWidth="10" defaultRowHeight="16" x14ac:dyDescent="0.2"/>
  <sheetData>
    <row r="1" spans="1:8" x14ac:dyDescent="0.2">
      <c r="A1" t="s">
        <v>0</v>
      </c>
      <c r="D1" s="2" t="s">
        <v>0</v>
      </c>
      <c r="E1" t="s">
        <v>1</v>
      </c>
      <c r="F1" t="s">
        <v>2</v>
      </c>
      <c r="G1" t="s">
        <v>4</v>
      </c>
      <c r="H1" t="s">
        <v>5</v>
      </c>
    </row>
    <row r="2" spans="1:8" x14ac:dyDescent="0.2">
      <c r="A2" t="s">
        <v>6</v>
      </c>
      <c r="D2" s="1">
        <v>1</v>
      </c>
    </row>
    <row r="3" spans="1:8" x14ac:dyDescent="0.2">
      <c r="A3" t="s">
        <v>7</v>
      </c>
      <c r="D3" s="1">
        <v>2</v>
      </c>
    </row>
    <row r="4" spans="1:8" x14ac:dyDescent="0.2">
      <c r="A4" t="s">
        <v>8</v>
      </c>
      <c r="D4" s="1">
        <v>3</v>
      </c>
    </row>
    <row r="5" spans="1:8" x14ac:dyDescent="0.2">
      <c r="A5" t="s">
        <v>4</v>
      </c>
      <c r="D5" s="1" t="s">
        <v>4</v>
      </c>
    </row>
    <row r="6" spans="1:8" x14ac:dyDescent="0.2">
      <c r="A6" t="s">
        <v>9</v>
      </c>
      <c r="D6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2020-08-27T15:00:52Z</dcterms:created>
  <dcterms:modified xsi:type="dcterms:W3CDTF">2020-09-03T17:41:01Z</dcterms:modified>
</cp:coreProperties>
</file>