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erSword. " sheetId="1" state="visible" r:id="rId2"/>
  </sheets>
  <definedNames>
    <definedName function="false" hidden="false" name="BoardQty" vbProcedure="false">'LaserSword. '!$I$1</definedName>
    <definedName function="false" hidden="false" name="digikey_part_data" vbProcedure="false">'LaserSword. '!$J$5:$N$18</definedName>
    <definedName function="false" hidden="false" name="farnell_part_data" vbProcedure="false">'LaserSword. '!$O$5:$S$18</definedName>
    <definedName function="false" hidden="false" name="global_part_data" vbProcedure="false">'LaserSword. '!$A$5:$I$18</definedName>
    <definedName function="false" hidden="false" name="mouser_part_data" vbProcedure="false">'LaserSword. '!$T$5:$X$18</definedName>
    <definedName function="false" hidden="false" name="newark_part_data" vbProcedure="false">'LaserSword. '!$Y$5:$AC$18</definedName>
    <definedName function="false" hidden="false" name="rs_part_data" vbProcedure="false">'LaserSword. '!$AD$5:$AH$18</definedName>
    <definedName function="false" hidden="false" name="tme_part_data" vbProcedure="false">'LaserSword. '!$AI$5:$AM$18</definedName>
    <definedName function="false" hidden="false" name="TotalCost" vbProcedure="false">'LaserSword.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K20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L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$1.44      $1.44
    10   $1.27     $12.67
   100   $1.09    $109.34
   500   $0.89    $447.30
  1000   $0.80    $795.20
  5000   $0.70   $3479.00
 10000   $0.66   $6610.10</t>
        </r>
      </text>
    </comment>
    <comment ref="L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$3.01      $3.01
    10   $2.89     $28.90
   100   $2.41    $240.84
   500   $2.05   $1023.57
  1000   $1.75   $1746.09
  5000   $1.74   $8697.00</t>
        </r>
      </text>
    </comment>
    <comment ref="L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$0.11      $0.11
    10   $0.10      $1.01
   100   $0.05      $5.49
   500   $0.03     $16.89
  1000   $0.02     $23.03
  3000   $0.02     $59.76
  6000   $0.02    $107.76
 10000   $0.01    $149.10
 15000   $0.02    $234.30
 30000   $0.01    $402.60
 50000   $0.01    $596.50
 75000   $0.01    $937.50
100000   $0.01   $1118.00
150000   $0.01   $1558.50
250000   $0.01   $2485.00</t>
        </r>
      </text>
    </comment>
    <comment ref="L16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$1.81      $1.81
     5   $1.74      $8.71
    10   $1.42     $14.15
    25   $1.22     $30.48
    50   $1.06     $52.79
   100   $0.96     $95.79
   500   $0.81    $402.74
  1000   $0.72    $718.39
  3000   $0.70   $2111.70
  5000   $0.65   $3265.45
 10000   $0.62   $6159.20</t>
        </r>
      </text>
    </comment>
    <comment ref="L17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$1.65      $1.65
    10   $1.47     $14.71
   100   $1.15    $114.66
   500   $0.95    $473.59
  1000   $0.60    $605.00
  3000   $0.60   $1815.00</t>
        </r>
      </text>
    </comment>
    <comment ref="L18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$1.62      $1.62
    10   $1.45     $14.46
   100   $1.13    $112.70
  1000   $0.73    $735.00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P20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R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U20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W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Z20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B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E20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G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J20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L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<sst xmlns="http://schemas.openxmlformats.org/spreadsheetml/2006/main" count="99" uniqueCount="66">
  <si>
    <t xml:space="preserve">Proj:</t>
  </si>
  <si>
    <t xml:space="preserve">None</t>
  </si>
  <si>
    <t xml:space="preserve">Board Qty:</t>
  </si>
  <si>
    <t xml:space="preserve">Co.:</t>
  </si>
  <si>
    <t xml:space="preserve">Total Cost:</t>
  </si>
  <si>
    <t xml:space="preserve">Prj date:</t>
  </si>
  <si>
    <t xml:space="preserve">Unit Cost:</t>
  </si>
  <si>
    <t xml:space="preserve">$ date:</t>
  </si>
  <si>
    <t xml:space="preserve">2018-01-13 18:49:40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</si>
  <si>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</si>
  <si>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</si>
  <si>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</si>
  <si>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</si>
  <si>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</si>
  <si>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</si>
  <si>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</si>
  <si>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</si>
  <si>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</si>
  <si>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</si>
  <si>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</si>
  <si>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</si>
  <si>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</si>
  <si>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</si>
  <si>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</si>
  <si>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</si>
  <si>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</si>
  <si>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</si>
  <si>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</si>
  <si>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C1,C3,C6</t>
  </si>
  <si>
    <t xml:space="preserve">0.1uF</t>
  </si>
  <si>
    <t xml:space="preserve">Capacitors_SMD:C_0805_HandSoldering</t>
  </si>
  <si>
    <t xml:space="preserve">C2,C4,C5,C7</t>
  </si>
  <si>
    <t xml:space="preserve">10uF</t>
  </si>
  <si>
    <t xml:space="preserve">J1</t>
  </si>
  <si>
    <t xml:space="preserve">Conn_02x05_Odd_Even</t>
  </si>
  <si>
    <t xml:space="preserve">Pin_Headers:Pin_Header_Straight_2x05_Pitch1.27mm</t>
  </si>
  <si>
    <t xml:space="preserve">SAM9430-ND</t>
  </si>
  <si>
    <t xml:space="preserve">J2-J4</t>
  </si>
  <si>
    <t xml:space="preserve">Conn_01x05</t>
  </si>
  <si>
    <t xml:space="preserve">Pin_Headers:Pin_Header_Straight_1x05_Pitch1.00mm</t>
  </si>
  <si>
    <t xml:space="preserve">S9215-ND</t>
  </si>
  <si>
    <t xml:space="preserve">Q1,Q2</t>
  </si>
  <si>
    <t xml:space="preserve">Q_PNP_BEC</t>
  </si>
  <si>
    <t xml:space="preserve">TO_SOT_Packages_SMD:SOT-23</t>
  </si>
  <si>
    <t xml:space="preserve">MMBT2907ALT3GOSCT-ND</t>
  </si>
  <si>
    <t xml:space="preserve">R1,R5</t>
  </si>
  <si>
    <t xml:space="preserve">1k</t>
  </si>
  <si>
    <t xml:space="preserve">Resistors_SMD:R_0805_HandSoldering</t>
  </si>
  <si>
    <t xml:space="preserve">R2,R7</t>
  </si>
  <si>
    <t xml:space="preserve">330</t>
  </si>
  <si>
    <t xml:space="preserve">R3,R4,R9-R12</t>
  </si>
  <si>
    <t xml:space="preserve">100k</t>
  </si>
  <si>
    <t xml:space="preserve">R6,R8</t>
  </si>
  <si>
    <t xml:space="preserve">4.7k</t>
  </si>
  <si>
    <t xml:space="preserve">U1</t>
  </si>
  <si>
    <t xml:space="preserve">MMA7660FC</t>
  </si>
  <si>
    <t xml:space="preserve">Housings_DFN_QFN:DFN-10-1EP_3x3mm_Pitch0.5mm</t>
  </si>
  <si>
    <t xml:space="preserve">MMA7660FCT-ND</t>
  </si>
  <si>
    <t xml:space="preserve">U2</t>
  </si>
  <si>
    <t xml:space="preserve">DAC101S101</t>
  </si>
  <si>
    <t xml:space="preserve">TO_SOT_Packages_SMD:SOT-23-6_Handsoldering</t>
  </si>
  <si>
    <t xml:space="preserve">DAC101S101CIMK/NOPBCT-ND</t>
  </si>
  <si>
    <t xml:space="preserve">U3</t>
  </si>
  <si>
    <t xml:space="preserve">MKE04Z8VWJ4</t>
  </si>
  <si>
    <t xml:space="preserve">Housings_SOIC:SO-20_12.8x7.5mm_Pitch1.27mm</t>
  </si>
  <si>
    <t xml:space="preserve">MKE04Z8VWJ4-ND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</si>
</sst>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SAM9430-ND+" TargetMode="External"/><Relationship Id="rId3" Type="http://schemas.openxmlformats.org/officeDocument/2006/relationships/hyperlink" Target="http://www.digikey.com/scripts/DkSearch/dksus.dll?WT.z_header=search_go&amp;lang=en&amp;keywords=S9215-ND+" TargetMode="External"/><Relationship Id="rId4" Type="http://schemas.openxmlformats.org/officeDocument/2006/relationships/hyperlink" Target="http://www.digikey.com/product-detail/en/on-semiconductor/MMBT2907ALT3G/MMBT2907ALT3GOSCT-ND/2705121" TargetMode="External"/><Relationship Id="rId5" Type="http://schemas.openxmlformats.org/officeDocument/2006/relationships/hyperlink" Target="http://www.digikey.com/scripts/DkSearch/dksus.dll?WT.z_header=search_go&amp;lang=en&amp;keywords=MMA7660FCT-ND+" TargetMode="External"/><Relationship Id="rId6" Type="http://schemas.openxmlformats.org/officeDocument/2006/relationships/hyperlink" Target="http://www.digikey.com/scripts/DkSearch/dksus.dll?WT.z_header=search_go&amp;lang=en&amp;keywords=DAC101S101CIMK%2FNOPBCT-ND+" TargetMode="External"/><Relationship Id="rId7" Type="http://schemas.openxmlformats.org/officeDocument/2006/relationships/hyperlink" Target="http://www.digikey.com/scripts/DkSearch/dksus.dll?WT.z_header=search_go&amp;lang=en&amp;keywords=MKE04Z8VWJ4-ND+" TargetMode="External"/><Relationship Id="rId8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M21" activeCellId="0" sqref="M21"/>
    </sheetView>
  </sheetViews>
  <sheetFormatPr defaultRowHeight="15" zeroHeight="false" outlineLevelRow="0" outlineLevelCol="2"/>
  <cols>
    <col collapsed="false" customWidth="true" hidden="false" outlineLevel="0" max="8" min="1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1" min="11" style="0" width="9.14"/>
    <col collapsed="false" customWidth="true" hidden="false" outlineLevel="2" max="12" min="12" style="0" width="9.92"/>
    <col collapsed="false" customWidth="true" hidden="false" outlineLevel="0" max="13" min="13" style="0" width="15.71"/>
    <col collapsed="false" customWidth="true" hidden="false" outlineLevel="2" max="14" min="14" style="0" width="15.71"/>
    <col collapsed="false" customWidth="true" hidden="false" outlineLevel="1" max="15" min="15" style="0" width="9.14"/>
    <col collapsed="false" customWidth="true" hidden="false" outlineLevel="2" max="17" min="16" style="0" width="9.14"/>
    <col collapsed="false" customWidth="true" hidden="false" outlineLevel="0" max="18" min="18" style="0" width="15.71"/>
    <col collapsed="false" customWidth="true" hidden="false" outlineLevel="2" max="19" min="19" style="0" width="15.71"/>
    <col collapsed="false" customWidth="true" hidden="false" outlineLevel="1" max="20" min="20" style="0" width="9.14"/>
    <col collapsed="false" customWidth="true" hidden="false" outlineLevel="2" max="22" min="21" style="0" width="9.14"/>
    <col collapsed="false" customWidth="true" hidden="false" outlineLevel="0" max="23" min="23" style="0" width="15.71"/>
    <col collapsed="false" customWidth="true" hidden="false" outlineLevel="2" max="24" min="24" style="0" width="15.71"/>
    <col collapsed="false" customWidth="true" hidden="false" outlineLevel="1" max="25" min="25" style="0" width="9.14"/>
    <col collapsed="false" customWidth="true" hidden="false" outlineLevel="2" max="27" min="26" style="0" width="9.14"/>
    <col collapsed="false" customWidth="true" hidden="false" outlineLevel="0" max="28" min="28" style="0" width="15.71"/>
    <col collapsed="false" customWidth="true" hidden="false" outlineLevel="2" max="29" min="29" style="0" width="15.71"/>
    <col collapsed="false" customWidth="true" hidden="false" outlineLevel="1" max="30" min="30" style="0" width="9.14"/>
    <col collapsed="false" customWidth="true" hidden="false" outlineLevel="2" max="32" min="31" style="0" width="9.14"/>
    <col collapsed="false" customWidth="true" hidden="false" outlineLevel="0" max="33" min="33" style="0" width="15.71"/>
    <col collapsed="false" customWidth="true" hidden="false" outlineLevel="2" max="34" min="34" style="0" width="15.71"/>
    <col collapsed="false" customWidth="true" hidden="false" outlineLevel="1" max="35" min="35" style="0" width="9.14"/>
    <col collapsed="false" customWidth="true" hidden="false" outlineLevel="2" max="37" min="36" style="0" width="9.14"/>
    <col collapsed="false" customWidth="true" hidden="false" outlineLevel="0" max="38" min="38" style="0" width="15.71"/>
    <col collapsed="false" customWidth="true" hidden="false" outlineLevel="2" max="39" min="39" style="0" width="15.71"/>
    <col collapsed="false" customWidth="true" hidden="false" outlineLevel="0" max="1025" min="40" style="0" width="8.53"/>
  </cols>
  <sheetData>
    <row r="1" customFormat="false" ht="16.15" hidden="false" customHeight="false" outlineLevel="0" collapsed="false">
      <c r="A1" s="1" t="s">
        <v>0</v>
      </c>
      <c r="B1" s="2" t="s">
        <v>1</v>
      </c>
      <c r="H1" s="3" t="s">
        <v>2</v>
      </c>
      <c r="I1" s="3" t="n">
        <v>2</v>
      </c>
    </row>
    <row r="2" customFormat="false" ht="15" hidden="false" customHeight="false" outlineLevel="0" collapsed="false">
      <c r="A2" s="1" t="s">
        <v>3</v>
      </c>
      <c r="B2" s="2" t="s">
        <v>1</v>
      </c>
      <c r="H2" s="1" t="s">
        <v>4</v>
      </c>
      <c r="I2" s="4" t="n">
        <f aca="false">SUM(I7:I18)</f>
        <v>19.5</v>
      </c>
      <c r="M2" s="4" t="n">
        <f aca="false">SUM(M7:M18)</f>
        <v>19.5</v>
      </c>
      <c r="R2" s="4" t="n">
        <f aca="false">SUM(R7:R18)</f>
        <v>0</v>
      </c>
      <c r="W2" s="4" t="n">
        <f aca="false">SUM(W7:W18)</f>
        <v>0</v>
      </c>
      <c r="AB2" s="4" t="n">
        <f aca="false">SUM(AB7:AB18)</f>
        <v>0</v>
      </c>
      <c r="AG2" s="4" t="n">
        <f aca="false">SUM(AG7:AG18)</f>
        <v>0</v>
      </c>
      <c r="AL2" s="4" t="n">
        <f aca="false">SUM(AL7:AL18)</f>
        <v>0</v>
      </c>
    </row>
    <row r="3" customFormat="false" ht="15" hidden="false" customHeight="false" outlineLevel="0" collapsed="false">
      <c r="A3" s="1" t="s">
        <v>5</v>
      </c>
      <c r="B3" s="2" t="s">
        <v>1</v>
      </c>
      <c r="H3" s="1" t="s">
        <v>6</v>
      </c>
      <c r="I3" s="5" t="n">
        <f aca="false">TotalCost/BoardQty</f>
        <v>9.75</v>
      </c>
      <c r="M3" s="6" t="str">
        <f aca="false">(ROWS(M7:M18)-COUNTBLANK(M7:M18))&amp;" of "&amp;ROWS(M7:M18)&amp;" parts found"</f>
        <v>6 of 12 parts found</v>
      </c>
      <c r="R3" s="6" t="n">
        <f aca="false">(ROWS(R7:R18)-COUNTBLANK(R7:R18))&amp;" of "&amp;ROWS(R7:R18)&amp;" parts found"</f>
        <v>0</v>
      </c>
      <c r="W3" s="6" t="n">
        <f aca="false">(ROWS(W7:W18)-COUNTBLANK(W7:W18))&amp;" of "&amp;ROWS(W7:W18)&amp;" parts found"</f>
        <v>0</v>
      </c>
      <c r="AB3" s="6" t="n">
        <f aca="false">(ROWS(AB7:AB18)-COUNTBLANK(AB7:AB18))&amp;" of "&amp;ROWS(AB7:AB18)&amp;" parts found"</f>
        <v>0</v>
      </c>
      <c r="AG3" s="6" t="n">
        <f aca="false">(ROWS(AG7:AG18)-COUNTBLANK(AG7:AG18))&amp;" of "&amp;ROWS(AG7:AG18)&amp;" parts found"</f>
        <v>0</v>
      </c>
      <c r="AL3" s="6" t="n">
        <f aca="false">(ROWS(AL7:AL18)-COUNTBLANK(AL7:AL18))&amp;" of "&amp;ROWS(AL7:AL18)&amp;" parts found"</f>
        <v>0</v>
      </c>
    </row>
    <row r="4" customFormat="false" ht="15" hidden="false" customHeight="false" outlineLevel="0" collapsed="false">
      <c r="A4" s="1" t="s">
        <v>7</v>
      </c>
      <c r="B4" s="2" t="s">
        <v>8</v>
      </c>
    </row>
    <row r="5" customFormat="false" ht="15" hidden="false" customHeight="false" outlineLevel="0" collapsed="false">
      <c r="A5" s="7" t="s">
        <v>9</v>
      </c>
      <c r="B5" s="7"/>
      <c r="C5" s="7"/>
      <c r="D5" s="7"/>
      <c r="E5" s="7"/>
      <c r="F5" s="7"/>
      <c r="G5" s="7"/>
      <c r="H5" s="7"/>
      <c r="I5" s="7"/>
      <c r="J5" s="8" t="s">
        <v>10</v>
      </c>
      <c r="K5" s="8"/>
      <c r="L5" s="8"/>
      <c r="M5" s="8"/>
      <c r="N5" s="8"/>
      <c r="O5" s="9" t="s">
        <v>11</v>
      </c>
      <c r="P5" s="9"/>
      <c r="Q5" s="9"/>
      <c r="R5" s="9"/>
      <c r="S5" s="9"/>
      <c r="T5" s="10" t="s">
        <v>12</v>
      </c>
      <c r="U5" s="10"/>
      <c r="V5" s="10"/>
      <c r="W5" s="10"/>
      <c r="X5" s="10"/>
      <c r="Y5" s="11" t="s">
        <v>13</v>
      </c>
      <c r="Z5" s="11"/>
      <c r="AA5" s="11"/>
      <c r="AB5" s="11"/>
      <c r="AC5" s="11"/>
      <c r="AD5" s="12" t="s">
        <v>14</v>
      </c>
      <c r="AE5" s="12"/>
      <c r="AF5" s="12"/>
      <c r="AG5" s="12"/>
      <c r="AH5" s="12"/>
      <c r="AI5" s="13" t="s">
        <v>15</v>
      </c>
      <c r="AJ5" s="13"/>
      <c r="AK5" s="13"/>
      <c r="AL5" s="13"/>
      <c r="AM5" s="13"/>
    </row>
    <row r="6" customFormat="false" ht="15" hidden="false" customHeight="false" outlineLevel="0" collapsed="false">
      <c r="A6" s="14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4" t="s">
        <v>25</v>
      </c>
      <c r="K6" s="14" t="s">
        <v>26</v>
      </c>
      <c r="L6" s="14" t="s">
        <v>23</v>
      </c>
      <c r="M6" s="14" t="s">
        <v>24</v>
      </c>
      <c r="N6" s="14" t="s">
        <v>27</v>
      </c>
      <c r="O6" s="14" t="s">
        <v>25</v>
      </c>
      <c r="P6" s="14" t="s">
        <v>26</v>
      </c>
      <c r="Q6" s="14" t="s">
        <v>23</v>
      </c>
      <c r="R6" s="14" t="s">
        <v>24</v>
      </c>
      <c r="S6" s="14" t="s">
        <v>27</v>
      </c>
      <c r="T6" s="14" t="s">
        <v>25</v>
      </c>
      <c r="U6" s="14" t="s">
        <v>26</v>
      </c>
      <c r="V6" s="14" t="s">
        <v>23</v>
      </c>
      <c r="W6" s="14" t="s">
        <v>24</v>
      </c>
      <c r="X6" s="14" t="s">
        <v>27</v>
      </c>
      <c r="Y6" s="14" t="s">
        <v>25</v>
      </c>
      <c r="Z6" s="14" t="s">
        <v>26</v>
      </c>
      <c r="AA6" s="14" t="s">
        <v>23</v>
      </c>
      <c r="AB6" s="14" t="s">
        <v>24</v>
      </c>
      <c r="AC6" s="14" t="s">
        <v>27</v>
      </c>
      <c r="AD6" s="14" t="s">
        <v>25</v>
      </c>
      <c r="AE6" s="14" t="s">
        <v>26</v>
      </c>
      <c r="AF6" s="14" t="s">
        <v>23</v>
      </c>
      <c r="AG6" s="14" t="s">
        <v>24</v>
      </c>
      <c r="AH6" s="14" t="s">
        <v>27</v>
      </c>
      <c r="AI6" s="14" t="s">
        <v>25</v>
      </c>
      <c r="AJ6" s="14" t="s">
        <v>26</v>
      </c>
      <c r="AK6" s="14" t="s">
        <v>23</v>
      </c>
      <c r="AL6" s="14" t="s">
        <v>24</v>
      </c>
      <c r="AM6" s="14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G7" s="0" t="n">
        <f aca="false">BoardQty*3</f>
        <v>6</v>
      </c>
      <c r="H7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7" s="15" t="n">
        <f aca="false">IFERROR(G7*H7,"")</f>
        <v>0</v>
      </c>
    </row>
    <row r="8" customFormat="false" ht="15" hidden="false" customHeight="false" outlineLevel="0" collapsed="false">
      <c r="A8" s="0" t="s">
        <v>31</v>
      </c>
      <c r="B8" s="0" t="s">
        <v>32</v>
      </c>
      <c r="D8" s="0" t="s">
        <v>30</v>
      </c>
      <c r="G8" s="0" t="n">
        <f aca="false">BoardQty*4</f>
        <v>8</v>
      </c>
      <c r="H8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8" s="15" t="n">
        <f aca="false">IFERROR(G8*H8,"")</f>
        <v>0</v>
      </c>
    </row>
    <row r="9" customFormat="false" ht="14.9" hidden="false" customHeight="false" outlineLevel="0" collapsed="false">
      <c r="A9" s="0" t="s">
        <v>33</v>
      </c>
      <c r="B9" s="0" t="s">
        <v>34</v>
      </c>
      <c r="D9" s="0" t="s">
        <v>35</v>
      </c>
      <c r="G9" s="0" t="n">
        <f aca="false">BoardQty*1</f>
        <v>2</v>
      </c>
      <c r="H9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1.44</v>
      </c>
      <c r="I9" s="15" t="n">
        <f aca="false">IFERROR(G9*H9,"")</f>
        <v>2.88</v>
      </c>
      <c r="J9" s="0" t="n">
        <v>2710</v>
      </c>
      <c r="K9" s="0" t="n">
        <f aca="false">G9</f>
        <v>2</v>
      </c>
      <c r="L9" s="15" t="n">
        <f aca="false">IFERROR(LOOKUP(IF(K9="",G9,K9),{0,1,10,100,500,1000,5000,10000},{0,1.44,1.267,1.0934,0.8946,0.7952,0.6958,0.66101}),"")</f>
        <v>1.44</v>
      </c>
      <c r="M9" s="15" t="n">
        <f aca="false">IFERROR(IF(K9="",G9,K9)*L9,"")</f>
        <v>2.88</v>
      </c>
      <c r="N9" s="16" t="s">
        <v>36</v>
      </c>
    </row>
    <row r="10" customFormat="false" ht="14.9" hidden="false" customHeight="false" outlineLevel="0" collapsed="false">
      <c r="A10" s="0" t="s">
        <v>37</v>
      </c>
      <c r="B10" s="0" t="s">
        <v>38</v>
      </c>
      <c r="D10" s="0" t="s">
        <v>39</v>
      </c>
      <c r="G10" s="0" t="n">
        <f aca="false">BoardQty*1</f>
        <v>2</v>
      </c>
      <c r="H10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3.01</v>
      </c>
      <c r="I10" s="15" t="n">
        <f aca="false">IFERROR(G10*H10,"")</f>
        <v>6.02</v>
      </c>
      <c r="J10" s="0" t="n">
        <v>647</v>
      </c>
      <c r="K10" s="0" t="n">
        <f aca="false">G10</f>
        <v>2</v>
      </c>
      <c r="L10" s="15" t="n">
        <f aca="false">IFERROR(LOOKUP(IF(K10="",G10,K10),{0,1,10,100,500,1000,5000},{0,3.01,2.89,2.4084,2.04714,1.74609,1.7394}),"")</f>
        <v>3.01</v>
      </c>
      <c r="M10" s="15" t="n">
        <f aca="false">IFERROR(IF(K10="",G10,K10)*L10,"")</f>
        <v>6.02</v>
      </c>
      <c r="N10" s="16" t="s">
        <v>40</v>
      </c>
    </row>
    <row r="11" customFormat="false" ht="14.9" hidden="false" customHeight="false" outlineLevel="0" collapsed="false">
      <c r="A11" s="0" t="s">
        <v>41</v>
      </c>
      <c r="B11" s="0" t="s">
        <v>42</v>
      </c>
      <c r="D11" s="0" t="s">
        <v>43</v>
      </c>
      <c r="G11" s="0" t="n">
        <f aca="false">BoardQty*2</f>
        <v>4</v>
      </c>
      <c r="H11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0.11</v>
      </c>
      <c r="I11" s="15" t="n">
        <f aca="false">IFERROR(G11*H11,"")</f>
        <v>0.44</v>
      </c>
      <c r="J11" s="0" t="n">
        <v>66537</v>
      </c>
      <c r="K11" s="0" t="n">
        <f aca="false">G11</f>
        <v>4</v>
      </c>
      <c r="L11" s="15" t="n">
        <f aca="false">IFERROR(LOOKUP(IF(K11="",G11,K11),{0,1,10,100,500,1000,3000,6000,10000,15000,30000,50000,75000,100000,150000,250000},{0,0.11,0.101,0.0549,0.03378,0.02303,0.01992,0.01796,0.01491,0.01562,0.01342,0.01193,0.0125,0.01118,0.01039,0.00994}),"")</f>
        <v>0.11</v>
      </c>
      <c r="M11" s="15" t="n">
        <f aca="false">IFERROR(IF(K11="",G11,K11)*L11,"")</f>
        <v>0.44</v>
      </c>
      <c r="N11" s="16" t="s">
        <v>44</v>
      </c>
    </row>
    <row r="12" customFormat="false" ht="14.9" hidden="false" customHeight="false" outlineLevel="0" collapsed="false">
      <c r="A12" s="0" t="s">
        <v>45</v>
      </c>
      <c r="B12" s="0" t="s">
        <v>46</v>
      </c>
      <c r="D12" s="0" t="s">
        <v>47</v>
      </c>
      <c r="G12" s="0" t="n">
        <f aca="false">BoardQty*2</f>
        <v>4</v>
      </c>
      <c r="H12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12" s="15" t="n">
        <f aca="false">IFERROR(G12*H12,"")</f>
        <v>0</v>
      </c>
    </row>
    <row r="13" customFormat="false" ht="14.9" hidden="false" customHeight="false" outlineLevel="0" collapsed="false">
      <c r="A13" s="0" t="s">
        <v>48</v>
      </c>
      <c r="B13" s="0" t="s">
        <v>49</v>
      </c>
      <c r="D13" s="0" t="s">
        <v>47</v>
      </c>
      <c r="G13" s="0" t="n">
        <f aca="false">BoardQty*2</f>
        <v>4</v>
      </c>
      <c r="H13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13" s="15" t="n">
        <f aca="false">IFERROR(G13*H13,"")</f>
        <v>0</v>
      </c>
    </row>
    <row r="14" customFormat="false" ht="14.9" hidden="false" customHeight="false" outlineLevel="0" collapsed="false">
      <c r="A14" s="0" t="s">
        <v>50</v>
      </c>
      <c r="B14" s="0" t="s">
        <v>51</v>
      </c>
      <c r="D14" s="0" t="s">
        <v>47</v>
      </c>
      <c r="G14" s="0" t="n">
        <f aca="false">BoardQty*6</f>
        <v>12</v>
      </c>
      <c r="H14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14" s="15" t="n">
        <f aca="false">IFERROR(G14*H14,"")</f>
        <v>0</v>
      </c>
    </row>
    <row r="15" customFormat="false" ht="14.9" hidden="false" customHeight="false" outlineLevel="0" collapsed="false">
      <c r="A15" s="0" t="s">
        <v>52</v>
      </c>
      <c r="B15" s="0" t="s">
        <v>53</v>
      </c>
      <c r="D15" s="0" t="s">
        <v>47</v>
      </c>
      <c r="G15" s="0" t="n">
        <f aca="false">BoardQty*2</f>
        <v>4</v>
      </c>
      <c r="H15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15" s="15" t="n">
        <f aca="false">IFERROR(G15*H15,"")</f>
        <v>0</v>
      </c>
    </row>
    <row r="16" customFormat="false" ht="14.9" hidden="false" customHeight="false" outlineLevel="0" collapsed="false">
      <c r="A16" s="0" t="s">
        <v>54</v>
      </c>
      <c r="B16" s="0" t="s">
        <v>55</v>
      </c>
      <c r="D16" s="0" t="s">
        <v>56</v>
      </c>
      <c r="G16" s="0" t="n">
        <f aca="false">BoardQty*1</f>
        <v>2</v>
      </c>
      <c r="H16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1.81</v>
      </c>
      <c r="I16" s="15" t="n">
        <f aca="false">IFERROR(G16*H16,"")</f>
        <v>3.62</v>
      </c>
      <c r="J16" s="0" t="n">
        <v>14000</v>
      </c>
      <c r="K16" s="0" t="n">
        <f aca="false">G16</f>
        <v>2</v>
      </c>
      <c r="L16" s="15" t="n">
        <f aca="false">IFERROR(LOOKUP(IF(K16="",G16,K16),{0,1,5,10,25,50,100,500,1000,3000,5000,10000},{0,1.81,1.742,1.415,1.2192,1.0558,0.9579,0.80548,0.71839,0.7039,0.65309,0.61592}),"")</f>
        <v>1.81</v>
      </c>
      <c r="M16" s="15" t="n">
        <f aca="false">IFERROR(IF(K16="",G16,K16)*L16,"")</f>
        <v>3.62</v>
      </c>
      <c r="N16" s="16" t="s">
        <v>57</v>
      </c>
    </row>
    <row r="17" customFormat="false" ht="14.9" hidden="false" customHeight="false" outlineLevel="0" collapsed="false">
      <c r="A17" s="0" t="s">
        <v>58</v>
      </c>
      <c r="B17" s="0" t="s">
        <v>59</v>
      </c>
      <c r="D17" s="0" t="s">
        <v>60</v>
      </c>
      <c r="G17" s="0" t="n">
        <f aca="false">BoardQty*1</f>
        <v>2</v>
      </c>
      <c r="H17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1.65</v>
      </c>
      <c r="I17" s="15" t="n">
        <f aca="false">IFERROR(G17*H17,"")</f>
        <v>3.3</v>
      </c>
      <c r="J17" s="0" t="n">
        <v>7019</v>
      </c>
      <c r="K17" s="0" t="n">
        <f aca="false">G17</f>
        <v>2</v>
      </c>
      <c r="L17" s="15" t="n">
        <f aca="false">IFERROR(LOOKUP(IF(K17="",G17,K17),{0,1,10,100,500,1000,3000},{0,1.65,1.471,1.1466,0.94718,0.605,0.605}),"")</f>
        <v>1.65</v>
      </c>
      <c r="M17" s="15" t="n">
        <f aca="false">IFERROR(IF(K17="",G17,K17)*L17,"")</f>
        <v>3.3</v>
      </c>
      <c r="N17" s="16" t="s">
        <v>61</v>
      </c>
    </row>
    <row r="18" customFormat="false" ht="14.9" hidden="false" customHeight="false" outlineLevel="0" collapsed="false">
      <c r="A18" s="0" t="s">
        <v>62</v>
      </c>
      <c r="B18" s="0" t="s">
        <v>63</v>
      </c>
      <c r="D18" s="0" t="s">
        <v>64</v>
      </c>
      <c r="G18" s="0" t="n">
        <f aca="false">BoardQty*1</f>
        <v>2</v>
      </c>
      <c r="H18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1.62</v>
      </c>
      <c r="I18" s="15" t="n">
        <f aca="false">IFERROR(G18*H18,"")</f>
        <v>3.24</v>
      </c>
      <c r="J18" s="0" t="n">
        <v>603</v>
      </c>
      <c r="K18" s="0" t="n">
        <f aca="false">G18</f>
        <v>2</v>
      </c>
      <c r="L18" s="15" t="n">
        <f aca="false">IFERROR(LOOKUP(IF(K18="",G18,K18),{0,1,10,100,1000},{0,1.62,1.446,1.127,0.735}),"")</f>
        <v>1.62</v>
      </c>
      <c r="M18" s="15" t="n">
        <f aca="false">IFERROR(IF(K18="",G18,K18)*L18,"")</f>
        <v>3.24</v>
      </c>
      <c r="N18" s="16" t="s">
        <v>65</v>
      </c>
    </row>
    <row r="20" customFormat="false" ht="15" hidden="false" customHeight="false" outlineLevel="0" collapsed="false">
      <c r="K20" s="6" t="str">
        <f aca="false">IFERROR(IF(OR(K7:K18),COUNTIF(K7:K18,"&gt;0")&amp;" of "&amp;ROWS(K7:K18)&amp;" parts purchased",""),"")</f>
        <v>6 of 12 parts purchased</v>
      </c>
      <c r="P20" s="6" t="n">
        <f aca="false">IFERROR(IF(OR(P7:P18),COUNTIF(P7:P18,"&gt;0")&amp;" of "&amp;ROWS(P7:P18)&amp;" parts purchased",""),"")</f>
        <v>0</v>
      </c>
      <c r="U20" s="6" t="n">
        <f aca="false">IFERROR(IF(OR(U7:U18),COUNTIF(U7:U18,"&gt;0")&amp;" of "&amp;ROWS(U7:U18)&amp;" parts purchased",""),"")</f>
        <v>0</v>
      </c>
      <c r="Z20" s="6" t="n">
        <f aca="false">IFERROR(IF(OR(Z7:Z18),COUNTIF(Z7:Z18,"&gt;0")&amp;" of "&amp;ROWS(Z7:Z18)&amp;" parts purchased",""),"")</f>
        <v>0</v>
      </c>
      <c r="AE20" s="6" t="n">
        <f aca="false">IFERROR(IF(OR(AE7:AE18),COUNTIF(AE7:AE18,"&gt;0")&amp;" of "&amp;ROWS(AE7:AE18)&amp;" parts purchased",""),"")</f>
        <v>0</v>
      </c>
      <c r="AJ20" s="6" t="n">
        <f aca="false">IFERROR(IF(OR(AJ7:AJ18),COUNTIF(AJ7:AJ18,"&gt;0")&amp;" of "&amp;ROWS(AJ7:AJ18)&amp;" parts purchased",""),"")</f>
        <v>0</v>
      </c>
    </row>
    <row r="21" customFormat="false" ht="15" hidden="false" customHeight="false" outlineLevel="0" collapsed="false">
      <c r="K21" s="0" t="str">
        <f aca="false" t="array" ref="K21:K21">IFERROR(CONCATENATE(TEXT(INDEX($K$7:$K$18,SMALL(IF($N$7:$N$18&lt;&gt;"",IF($K$7:$K$18&lt;&gt;"",ROW($K$7:$K$18)-MIN(ROW($K$7:$K$18))+1,""),""),ROW()-ROW(A$21)+1)),"##0"),","),"")</f>
        <v>2,</v>
      </c>
      <c r="L21" s="0" t="str">
        <f aca="false" t="array" ref="L21:L21">IFERROR(CONCATENATE((INDEX($N$7:$N$18,SMALL(IF($N$7:$N$18&lt;&gt;"",IF($K$7:$K$18&lt;&gt;"",ROW($K$7:$K$18)-MIN(ROW($K$7:$K$18))+1,""),""),ROW()-ROW(A$21)+1))),","),"")</f>
        <v>SAM9430-ND,</v>
      </c>
      <c r="M21" s="0" t="str">
        <f aca="false" t="array" ref="M21:M21">IFERROR(CONCATENATE((INDEX($A$7:$A$18,SMALL(IF($N$7:$N$18&lt;&gt;"",IF($K$7:$K$18&lt;&gt;"",ROW($K$7:$K$18)-MIN(ROW($K$7:$K$18))+1,""),""),ROW()-ROW(A$21)+1))),),"")</f>
        <v>J1</v>
      </c>
      <c r="P21" s="0" t="str">
        <f aca="false" t="array" ref="P21:P21">IFERROR(CONCATENATE((INDEX($S$7:$S$18,SMALL(IF($S$7:$S$18&lt;&gt;"",IF($P$7:$P$18&lt;&gt;"",ROW($P$7:$P$18)-MIN(ROW($P$7:$P$18))+1,""),""),ROW()-ROW(A$21)+1)))," "),"")</f>
        <v/>
      </c>
      <c r="Q21" s="0" t="str">
        <f aca="false" t="array" ref="Q21:Q21">IFERROR(CONCATENATE(TEXT(INDEX($P$7:$P$18,SMALL(IF($S$7:$S$18&lt;&gt;"",IF($P$7:$P$18&lt;&gt;"",ROW($P$7:$P$18)-MIN(ROW($P$7:$P$18))+1,""),""),ROW()-ROW(A$21)+1)),"##0")," "),"")</f>
        <v/>
      </c>
      <c r="R21" s="0" t="str">
        <f aca="false" t="array" ref="R21:R21">IFERROR(CONCATENATE((INDEX($A$7:$A$18,SMALL(IF($S$7:$S$18&lt;&gt;"",IF($P$7:$P$18&lt;&gt;"",ROW($P$7:$P$18)-MIN(ROW($P$7:$P$18))+1,""),""),ROW()-ROW(A$21)+1))),),"")</f>
        <v/>
      </c>
      <c r="U21" s="0" t="str">
        <f aca="false" t="array" ref="U21:U21">IFERROR(CONCATENATE((INDEX($X$7:$X$18,SMALL(IF($X$7:$X$18&lt;&gt;"",IF($U$7:$U$18&lt;&gt;"",ROW($U$7:$U$18)-MIN(ROW($U$7:$U$18))+1,""),""),ROW()-ROW(A$21)+1)))," "),"")</f>
        <v/>
      </c>
      <c r="V21" s="0" t="str">
        <f aca="false" t="array" ref="V21:V21">IFERROR(CONCATENATE(TEXT(INDEX($U$7:$U$18,SMALL(IF($X$7:$X$18&lt;&gt;"",IF($U$7:$U$18&lt;&gt;"",ROW($U$7:$U$18)-MIN(ROW($U$7:$U$18))+1,""),""),ROW()-ROW(A$21)+1)),"##0")," "),"")</f>
        <v/>
      </c>
      <c r="W21" s="0" t="str">
        <f aca="false" t="array" ref="W21:W21">IFERROR(CONCATENATE((INDEX($A$7:$A$18,SMALL(IF($X$7:$X$18&lt;&gt;"",IF($U$7:$U$18&lt;&gt;"",ROW($U$7:$U$18)-MIN(ROW($U$7:$U$18))+1,""),""),ROW()-ROW(A$21)+1))),),"")</f>
        <v/>
      </c>
      <c r="Z21" s="0" t="str">
        <f aca="false" t="array" ref="Z21:Z21">IFERROR(CONCATENATE((INDEX($AC$7:$AC$18,SMALL(IF($AC$7:$AC$18&lt;&gt;"",IF($Z$7:$Z$18&lt;&gt;"",ROW($Z$7:$Z$18)-MIN(ROW($Z$7:$Z$18))+1,""),""),ROW()-ROW(A$21)+1))),","),"")</f>
        <v/>
      </c>
      <c r="AA21" s="0" t="str">
        <f aca="false" t="array" ref="AA21:AA21">IFERROR(CONCATENATE(TEXT(INDEX($Z$7:$Z$18,SMALL(IF($AC$7:$AC$18&lt;&gt;"",IF($Z$7:$Z$18&lt;&gt;"",ROW($Z$7:$Z$18)-MIN(ROW($Z$7:$Z$18))+1,""),""),ROW()-ROW(A$21)+1)),"##0"),","),"")</f>
        <v/>
      </c>
      <c r="AB21" s="0" t="str">
        <f aca="false" t="array" ref="AB21:AB21">IFERROR(CONCATENATE((INDEX($A$7:$A$18,SMALL(IF($AC$7:$AC$18&lt;&gt;"",IF($Z$7:$Z$18&lt;&gt;"",ROW($Z$7:$Z$18)-MIN(ROW($Z$7:$Z$18))+1,""),""),ROW()-ROW(A$21)+1))),),"")</f>
        <v/>
      </c>
      <c r="AE21" s="0" t="str">
        <f aca="false" t="array" ref="AE21:AE21">IFERROR(CONCATENATE((INDEX($AH$7:$AH$18,SMALL(IF($AH$7:$AH$18&lt;&gt;"",IF($AE$7:$AE$18&lt;&gt;"",ROW($AE$7:$AE$18)-MIN(ROW($AE$7:$AE$18))+1,""),""),ROW()-ROW(A$21)+1)))," "),"")</f>
        <v/>
      </c>
      <c r="AF21" s="0" t="str">
        <f aca="false" t="array" ref="AF21:AF21">IFERROR(CONCATENATE(TEXT(INDEX($AE$7:$AE$18,SMALL(IF($AH$7:$AH$18&lt;&gt;"",IF($AE$7:$AE$18&lt;&gt;"",ROW($AE$7:$AE$18)-MIN(ROW($AE$7:$AE$18))+1,""),""),ROW()-ROW(A$21)+1)),"##0")," "),"")</f>
        <v/>
      </c>
      <c r="AG21" s="0" t="str">
        <f aca="false" t="array" ref="AG21:AG21">IFERROR(CONCATENATE((INDEX($A$7:$A$18,SMALL(IF($AH$7:$AH$18&lt;&gt;"",IF($AE$7:$AE$18&lt;&gt;"",ROW($AE$7:$AE$18)-MIN(ROW($AE$7:$AE$18))+1,""),""),ROW()-ROW(A$21)+1))),),"")</f>
        <v/>
      </c>
      <c r="AJ21" s="0" t="str">
        <f aca="false" t="array" ref="AJ21:AJ21">IFERROR(CONCATENATE((INDEX($AM$7:$AM$18,SMALL(IF($AM$7:$AM$18&lt;&gt;"",IF($AJ$7:$AJ$18&lt;&gt;"",ROW($AJ$7:$AJ$18)-MIN(ROW($AJ$7:$AJ$18))+1,""),""),ROW()-ROW(A$21)+1)))," "),"")</f>
        <v/>
      </c>
      <c r="AK21" s="0" t="str">
        <f aca="false" t="array" ref="AK21:AK21">IFERROR(CONCATENATE(TEXT(INDEX($AJ$7:$AJ$18,SMALL(IF($AM$7:$AM$18&lt;&gt;"",IF($AJ$7:$AJ$18&lt;&gt;"",ROW($AJ$7:$AJ$18)-MIN(ROW($AJ$7:$AJ$18))+1,""),""),ROW()-ROW(A$21)+1)),"##0")," "),"")</f>
        <v/>
      </c>
      <c r="AL21" s="0" t="str">
        <f aca="false" t="array" ref="AL21:AL21">IFERROR(CONCATENATE((INDEX($A$7:$A$18,SMALL(IF($AM$7:$AM$18&lt;&gt;"",IF($AJ$7:$AJ$18&lt;&gt;"",ROW($AJ$7:$AJ$18)-MIN(ROW($AJ$7:$AJ$18))+1,""),""),ROW()-ROW(A$21)+1))),),"")</f>
        <v/>
      </c>
    </row>
    <row r="22" customFormat="false" ht="15" hidden="false" customHeight="false" outlineLevel="0" collapsed="false">
      <c r="K22" s="0" t="str">
        <f aca="false" t="array" ref="K22:K22">IFERROR(CONCATENATE(TEXT(INDEX($K$7:$K$18,SMALL(IF($N$7:$N$18&lt;&gt;"",IF($K$7:$K$18&lt;&gt;"",ROW($K$7:$K$18)-MIN(ROW($K$7:$K$18))+1,""),""),ROW()-ROW(A$21)+1)),"##0"),","),"")</f>
        <v>2,</v>
      </c>
      <c r="L22" s="0" t="str">
        <f aca="false" t="array" ref="L22:L22">IFERROR(CONCATENATE((INDEX($N$7:$N$18,SMALL(IF($N$7:$N$18&lt;&gt;"",IF($K$7:$K$18&lt;&gt;"",ROW($K$7:$K$18)-MIN(ROW($K$7:$K$18))+1,""),""),ROW()-ROW(A$21)+1))),","),"")</f>
        <v>S9215-ND,</v>
      </c>
      <c r="M22" s="0" t="str">
        <f aca="false" t="array" ref="M22:M22">IFERROR(CONCATENATE((INDEX($A$7:$A$18,SMALL(IF($N$7:$N$18&lt;&gt;"",IF($K$7:$K$18&lt;&gt;"",ROW($K$7:$K$18)-MIN(ROW($K$7:$K$18))+1,""),""),ROW()-ROW(A$21)+1))),),"")</f>
        <v>J2-J4</v>
      </c>
      <c r="P22" s="0" t="str">
        <f aca="false" t="array" ref="P22:P22">IFERROR(CONCATENATE((INDEX($S$7:$S$18,SMALL(IF($S$7:$S$18&lt;&gt;"",IF($P$7:$P$18&lt;&gt;"",ROW($P$7:$P$18)-MIN(ROW($P$7:$P$18))+1,""),""),ROW()-ROW(A$21)+1)))," "),"")</f>
        <v/>
      </c>
      <c r="Q22" s="0" t="str">
        <f aca="false" t="array" ref="Q22:Q22">IFERROR(CONCATENATE(TEXT(INDEX($P$7:$P$18,SMALL(IF($S$7:$S$18&lt;&gt;"",IF($P$7:$P$18&lt;&gt;"",ROW($P$7:$P$18)-MIN(ROW($P$7:$P$18))+1,""),""),ROW()-ROW(A$21)+1)),"##0")," "),"")</f>
        <v/>
      </c>
      <c r="R22" s="0" t="str">
        <f aca="false" t="array" ref="R22:R22">IFERROR(CONCATENATE((INDEX($A$7:$A$18,SMALL(IF($S$7:$S$18&lt;&gt;"",IF($P$7:$P$18&lt;&gt;"",ROW($P$7:$P$18)-MIN(ROW($P$7:$P$18))+1,""),""),ROW()-ROW(A$21)+1))),),"")</f>
        <v/>
      </c>
      <c r="U22" s="0" t="str">
        <f aca="false" t="array" ref="U22:U22">IFERROR(CONCATENATE((INDEX($X$7:$X$18,SMALL(IF($X$7:$X$18&lt;&gt;"",IF($U$7:$U$18&lt;&gt;"",ROW($U$7:$U$18)-MIN(ROW($U$7:$U$18))+1,""),""),ROW()-ROW(A$21)+1)))," "),"")</f>
        <v/>
      </c>
      <c r="V22" s="0" t="str">
        <f aca="false" t="array" ref="V22:V22">IFERROR(CONCATENATE(TEXT(INDEX($U$7:$U$18,SMALL(IF($X$7:$X$18&lt;&gt;"",IF($U$7:$U$18&lt;&gt;"",ROW($U$7:$U$18)-MIN(ROW($U$7:$U$18))+1,""),""),ROW()-ROW(A$21)+1)),"##0")," "),"")</f>
        <v/>
      </c>
      <c r="W22" s="0" t="str">
        <f aca="false" t="array" ref="W22:W22">IFERROR(CONCATENATE((INDEX($A$7:$A$18,SMALL(IF($X$7:$X$18&lt;&gt;"",IF($U$7:$U$18&lt;&gt;"",ROW($U$7:$U$18)-MIN(ROW($U$7:$U$18))+1,""),""),ROW()-ROW(A$21)+1))),),"")</f>
        <v/>
      </c>
      <c r="Z22" s="0" t="str">
        <f aca="false" t="array" ref="Z22:Z22">IFERROR(CONCATENATE((INDEX($AC$7:$AC$18,SMALL(IF($AC$7:$AC$18&lt;&gt;"",IF($Z$7:$Z$18&lt;&gt;"",ROW($Z$7:$Z$18)-MIN(ROW($Z$7:$Z$18))+1,""),""),ROW()-ROW(A$21)+1))),","),"")</f>
        <v/>
      </c>
      <c r="AA22" s="0" t="str">
        <f aca="false" t="array" ref="AA22:AA22">IFERROR(CONCATENATE(TEXT(INDEX($Z$7:$Z$18,SMALL(IF($AC$7:$AC$18&lt;&gt;"",IF($Z$7:$Z$18&lt;&gt;"",ROW($Z$7:$Z$18)-MIN(ROW($Z$7:$Z$18))+1,""),""),ROW()-ROW(A$21)+1)),"##0"),","),"")</f>
        <v/>
      </c>
      <c r="AB22" s="0" t="str">
        <f aca="false" t="array" ref="AB22:AB22">IFERROR(CONCATENATE((INDEX($A$7:$A$18,SMALL(IF($AC$7:$AC$18&lt;&gt;"",IF($Z$7:$Z$18&lt;&gt;"",ROW($Z$7:$Z$18)-MIN(ROW($Z$7:$Z$18))+1,""),""),ROW()-ROW(A$21)+1))),),"")</f>
        <v/>
      </c>
      <c r="AE22" s="0" t="str">
        <f aca="false" t="array" ref="AE22:AE22">IFERROR(CONCATENATE((INDEX($AH$7:$AH$18,SMALL(IF($AH$7:$AH$18&lt;&gt;"",IF($AE$7:$AE$18&lt;&gt;"",ROW($AE$7:$AE$18)-MIN(ROW($AE$7:$AE$18))+1,""),""),ROW()-ROW(A$21)+1)))," "),"")</f>
        <v/>
      </c>
      <c r="AF22" s="0" t="str">
        <f aca="false" t="array" ref="AF22:AF22">IFERROR(CONCATENATE(TEXT(INDEX($AE$7:$AE$18,SMALL(IF($AH$7:$AH$18&lt;&gt;"",IF($AE$7:$AE$18&lt;&gt;"",ROW($AE$7:$AE$18)-MIN(ROW($AE$7:$AE$18))+1,""),""),ROW()-ROW(A$21)+1)),"##0")," "),"")</f>
        <v/>
      </c>
      <c r="AG22" s="0" t="str">
        <f aca="false" t="array" ref="AG22:AG22">IFERROR(CONCATENATE((INDEX($A$7:$A$18,SMALL(IF($AH$7:$AH$18&lt;&gt;"",IF($AE$7:$AE$18&lt;&gt;"",ROW($AE$7:$AE$18)-MIN(ROW($AE$7:$AE$18))+1,""),""),ROW()-ROW(A$21)+1))),),"")</f>
        <v/>
      </c>
      <c r="AJ22" s="0" t="str">
        <f aca="false" t="array" ref="AJ22:AJ22">IFERROR(CONCATENATE((INDEX($AM$7:$AM$18,SMALL(IF($AM$7:$AM$18&lt;&gt;"",IF($AJ$7:$AJ$18&lt;&gt;"",ROW($AJ$7:$AJ$18)-MIN(ROW($AJ$7:$AJ$18))+1,""),""),ROW()-ROW(A$21)+1)))," "),"")</f>
        <v/>
      </c>
      <c r="AK22" s="0" t="str">
        <f aca="false" t="array" ref="AK22:AK22">IFERROR(CONCATENATE(TEXT(INDEX($AJ$7:$AJ$18,SMALL(IF($AM$7:$AM$18&lt;&gt;"",IF($AJ$7:$AJ$18&lt;&gt;"",ROW($AJ$7:$AJ$18)-MIN(ROW($AJ$7:$AJ$18))+1,""),""),ROW()-ROW(A$21)+1)),"##0")," "),"")</f>
        <v/>
      </c>
      <c r="AL22" s="0" t="str">
        <f aca="false" t="array" ref="AL22:AL22">IFERROR(CONCATENATE((INDEX($A$7:$A$18,SMALL(IF($AM$7:$AM$18&lt;&gt;"",IF($AJ$7:$AJ$18&lt;&gt;"",ROW($AJ$7:$AJ$18)-MIN(ROW($AJ$7:$AJ$18))+1,""),""),ROW()-ROW(A$21)+1))),),"")</f>
        <v/>
      </c>
    </row>
    <row r="23" customFormat="false" ht="15" hidden="false" customHeight="false" outlineLevel="0" collapsed="false">
      <c r="K23" s="0" t="str">
        <f aca="false" t="array" ref="K23:K23">IFERROR(CONCATENATE(TEXT(INDEX($K$7:$K$18,SMALL(IF($N$7:$N$18&lt;&gt;"",IF($K$7:$K$18&lt;&gt;"",ROW($K$7:$K$18)-MIN(ROW($K$7:$K$18))+1,""),""),ROW()-ROW(A$21)+1)),"##0"),","),"")</f>
        <v>4,</v>
      </c>
      <c r="L23" s="0" t="str">
        <f aca="false" t="array" ref="L23:L23">IFERROR(CONCATENATE((INDEX($N$7:$N$18,SMALL(IF($N$7:$N$18&lt;&gt;"",IF($K$7:$K$18&lt;&gt;"",ROW($K$7:$K$18)-MIN(ROW($K$7:$K$18))+1,""),""),ROW()-ROW(A$21)+1))),","),"")</f>
        <v>MMBT2907ALT3GOSCT-ND,</v>
      </c>
      <c r="M23" s="0" t="str">
        <f aca="false" t="array" ref="M23:M23">IFERROR(CONCATENATE((INDEX($A$7:$A$18,SMALL(IF($N$7:$N$18&lt;&gt;"",IF($K$7:$K$18&lt;&gt;"",ROW($K$7:$K$18)-MIN(ROW($K$7:$K$18))+1,""),""),ROW()-ROW(A$21)+1))),),"")</f>
        <v>Q1,Q2</v>
      </c>
      <c r="P23" s="0" t="str">
        <f aca="false" t="array" ref="P23:P23">IFERROR(CONCATENATE((INDEX($S$7:$S$18,SMALL(IF($S$7:$S$18&lt;&gt;"",IF($P$7:$P$18&lt;&gt;"",ROW($P$7:$P$18)-MIN(ROW($P$7:$P$18))+1,""),""),ROW()-ROW(A$21)+1)))," "),"")</f>
        <v/>
      </c>
      <c r="Q23" s="0" t="str">
        <f aca="false" t="array" ref="Q23:Q23">IFERROR(CONCATENATE(TEXT(INDEX($P$7:$P$18,SMALL(IF($S$7:$S$18&lt;&gt;"",IF($P$7:$P$18&lt;&gt;"",ROW($P$7:$P$18)-MIN(ROW($P$7:$P$18))+1,""),""),ROW()-ROW(A$21)+1)),"##0")," "),"")</f>
        <v/>
      </c>
      <c r="R23" s="0" t="str">
        <f aca="false" t="array" ref="R23:R23">IFERROR(CONCATENATE((INDEX($A$7:$A$18,SMALL(IF($S$7:$S$18&lt;&gt;"",IF($P$7:$P$18&lt;&gt;"",ROW($P$7:$P$18)-MIN(ROW($P$7:$P$18))+1,""),""),ROW()-ROW(A$21)+1))),),"")</f>
        <v/>
      </c>
      <c r="U23" s="0" t="str">
        <f aca="false" t="array" ref="U23:U23">IFERROR(CONCATENATE((INDEX($X$7:$X$18,SMALL(IF($X$7:$X$18&lt;&gt;"",IF($U$7:$U$18&lt;&gt;"",ROW($U$7:$U$18)-MIN(ROW($U$7:$U$18))+1,""),""),ROW()-ROW(A$21)+1)))," "),"")</f>
        <v/>
      </c>
      <c r="V23" s="0" t="str">
        <f aca="false" t="array" ref="V23:V23">IFERROR(CONCATENATE(TEXT(INDEX($U$7:$U$18,SMALL(IF($X$7:$X$18&lt;&gt;"",IF($U$7:$U$18&lt;&gt;"",ROW($U$7:$U$18)-MIN(ROW($U$7:$U$18))+1,""),""),ROW()-ROW(A$21)+1)),"##0")," "),"")</f>
        <v/>
      </c>
      <c r="W23" s="0" t="str">
        <f aca="false" t="array" ref="W23:W23">IFERROR(CONCATENATE((INDEX($A$7:$A$18,SMALL(IF($X$7:$X$18&lt;&gt;"",IF($U$7:$U$18&lt;&gt;"",ROW($U$7:$U$18)-MIN(ROW($U$7:$U$18))+1,""),""),ROW()-ROW(A$21)+1))),),"")</f>
        <v/>
      </c>
      <c r="Z23" s="0" t="str">
        <f aca="false" t="array" ref="Z23:Z23">IFERROR(CONCATENATE((INDEX($AC$7:$AC$18,SMALL(IF($AC$7:$AC$18&lt;&gt;"",IF($Z$7:$Z$18&lt;&gt;"",ROW($Z$7:$Z$18)-MIN(ROW($Z$7:$Z$18))+1,""),""),ROW()-ROW(A$21)+1))),","),"")</f>
        <v/>
      </c>
      <c r="AA23" s="0" t="str">
        <f aca="false" t="array" ref="AA23:AA23">IFERROR(CONCATENATE(TEXT(INDEX($Z$7:$Z$18,SMALL(IF($AC$7:$AC$18&lt;&gt;"",IF($Z$7:$Z$18&lt;&gt;"",ROW($Z$7:$Z$18)-MIN(ROW($Z$7:$Z$18))+1,""),""),ROW()-ROW(A$21)+1)),"##0"),","),"")</f>
        <v/>
      </c>
      <c r="AB23" s="0" t="str">
        <f aca="false" t="array" ref="AB23:AB23">IFERROR(CONCATENATE((INDEX($A$7:$A$18,SMALL(IF($AC$7:$AC$18&lt;&gt;"",IF($Z$7:$Z$18&lt;&gt;"",ROW($Z$7:$Z$18)-MIN(ROW($Z$7:$Z$18))+1,""),""),ROW()-ROW(A$21)+1))),),"")</f>
        <v/>
      </c>
      <c r="AE23" s="0" t="str">
        <f aca="false" t="array" ref="AE23:AE23">IFERROR(CONCATENATE((INDEX($AH$7:$AH$18,SMALL(IF($AH$7:$AH$18&lt;&gt;"",IF($AE$7:$AE$18&lt;&gt;"",ROW($AE$7:$AE$18)-MIN(ROW($AE$7:$AE$18))+1,""),""),ROW()-ROW(A$21)+1)))," "),"")</f>
        <v/>
      </c>
      <c r="AF23" s="0" t="str">
        <f aca="false" t="array" ref="AF23:AF23">IFERROR(CONCATENATE(TEXT(INDEX($AE$7:$AE$18,SMALL(IF($AH$7:$AH$18&lt;&gt;"",IF($AE$7:$AE$18&lt;&gt;"",ROW($AE$7:$AE$18)-MIN(ROW($AE$7:$AE$18))+1,""),""),ROW()-ROW(A$21)+1)),"##0")," "),"")</f>
        <v/>
      </c>
      <c r="AG23" s="0" t="str">
        <f aca="false" t="array" ref="AG23:AG23">IFERROR(CONCATENATE((INDEX($A$7:$A$18,SMALL(IF($AH$7:$AH$18&lt;&gt;"",IF($AE$7:$AE$18&lt;&gt;"",ROW($AE$7:$AE$18)-MIN(ROW($AE$7:$AE$18))+1,""),""),ROW()-ROW(A$21)+1))),),"")</f>
        <v/>
      </c>
      <c r="AJ23" s="0" t="str">
        <f aca="false" t="array" ref="AJ23:AJ23">IFERROR(CONCATENATE((INDEX($AM$7:$AM$18,SMALL(IF($AM$7:$AM$18&lt;&gt;"",IF($AJ$7:$AJ$18&lt;&gt;"",ROW($AJ$7:$AJ$18)-MIN(ROW($AJ$7:$AJ$18))+1,""),""),ROW()-ROW(A$21)+1)))," "),"")</f>
        <v/>
      </c>
      <c r="AK23" s="0" t="str">
        <f aca="false" t="array" ref="AK23:AK23">IFERROR(CONCATENATE(TEXT(INDEX($AJ$7:$AJ$18,SMALL(IF($AM$7:$AM$18&lt;&gt;"",IF($AJ$7:$AJ$18&lt;&gt;"",ROW($AJ$7:$AJ$18)-MIN(ROW($AJ$7:$AJ$18))+1,""),""),ROW()-ROW(A$21)+1)),"##0")," "),"")</f>
        <v/>
      </c>
      <c r="AL23" s="0" t="str">
        <f aca="false" t="array" ref="AL23:AL23">IFERROR(CONCATENATE((INDEX($A$7:$A$18,SMALL(IF($AM$7:$AM$18&lt;&gt;"",IF($AJ$7:$AJ$18&lt;&gt;"",ROW($AJ$7:$AJ$18)-MIN(ROW($AJ$7:$AJ$18))+1,""),""),ROW()-ROW(A$21)+1))),),"")</f>
        <v/>
      </c>
    </row>
    <row r="24" customFormat="false" ht="15" hidden="false" customHeight="false" outlineLevel="0" collapsed="false">
      <c r="K24" s="0" t="str">
        <f aca="false" t="array" ref="K24:K24">IFERROR(CONCATENATE(TEXT(INDEX($K$7:$K$18,SMALL(IF($N$7:$N$18&lt;&gt;"",IF($K$7:$K$18&lt;&gt;"",ROW($K$7:$K$18)-MIN(ROW($K$7:$K$18))+1,""),""),ROW()-ROW(A$21)+1)),"##0"),","),"")</f>
        <v>2,</v>
      </c>
      <c r="L24" s="0" t="str">
        <f aca="false" t="array" ref="L24:L24">IFERROR(CONCATENATE((INDEX($N$7:$N$18,SMALL(IF($N$7:$N$18&lt;&gt;"",IF($K$7:$K$18&lt;&gt;"",ROW($K$7:$K$18)-MIN(ROW($K$7:$K$18))+1,""),""),ROW()-ROW(A$21)+1))),","),"")</f>
        <v>MMA7660FCT-ND,</v>
      </c>
      <c r="M24" s="0" t="str">
        <f aca="false" t="array" ref="M24:M24">IFERROR(CONCATENATE((INDEX($A$7:$A$18,SMALL(IF($N$7:$N$18&lt;&gt;"",IF($K$7:$K$18&lt;&gt;"",ROW($K$7:$K$18)-MIN(ROW($K$7:$K$18))+1,""),""),ROW()-ROW(A$21)+1))),),"")</f>
        <v>U1</v>
      </c>
      <c r="P24" s="0" t="str">
        <f aca="false" t="array" ref="P24:P24">IFERROR(CONCATENATE((INDEX($S$7:$S$18,SMALL(IF($S$7:$S$18&lt;&gt;"",IF($P$7:$P$18&lt;&gt;"",ROW($P$7:$P$18)-MIN(ROW($P$7:$P$18))+1,""),""),ROW()-ROW(A$21)+1)))," "),"")</f>
        <v/>
      </c>
      <c r="Q24" s="0" t="str">
        <f aca="false" t="array" ref="Q24:Q24">IFERROR(CONCATENATE(TEXT(INDEX($P$7:$P$18,SMALL(IF($S$7:$S$18&lt;&gt;"",IF($P$7:$P$18&lt;&gt;"",ROW($P$7:$P$18)-MIN(ROW($P$7:$P$18))+1,""),""),ROW()-ROW(A$21)+1)),"##0")," "),"")</f>
        <v/>
      </c>
      <c r="R24" s="0" t="str">
        <f aca="false" t="array" ref="R24:R24">IFERROR(CONCATENATE((INDEX($A$7:$A$18,SMALL(IF($S$7:$S$18&lt;&gt;"",IF($P$7:$P$18&lt;&gt;"",ROW($P$7:$P$18)-MIN(ROW($P$7:$P$18))+1,""),""),ROW()-ROW(A$21)+1))),),"")</f>
        <v/>
      </c>
      <c r="U24" s="0" t="str">
        <f aca="false" t="array" ref="U24:U24">IFERROR(CONCATENATE((INDEX($X$7:$X$18,SMALL(IF($X$7:$X$18&lt;&gt;"",IF($U$7:$U$18&lt;&gt;"",ROW($U$7:$U$18)-MIN(ROW($U$7:$U$18))+1,""),""),ROW()-ROW(A$21)+1)))," "),"")</f>
        <v/>
      </c>
      <c r="V24" s="0" t="str">
        <f aca="false" t="array" ref="V24:V24">IFERROR(CONCATENATE(TEXT(INDEX($U$7:$U$18,SMALL(IF($X$7:$X$18&lt;&gt;"",IF($U$7:$U$18&lt;&gt;"",ROW($U$7:$U$18)-MIN(ROW($U$7:$U$18))+1,""),""),ROW()-ROW(A$21)+1)),"##0")," "),"")</f>
        <v/>
      </c>
      <c r="W24" s="0" t="str">
        <f aca="false" t="array" ref="W24:W24">IFERROR(CONCATENATE((INDEX($A$7:$A$18,SMALL(IF($X$7:$X$18&lt;&gt;"",IF($U$7:$U$18&lt;&gt;"",ROW($U$7:$U$18)-MIN(ROW($U$7:$U$18))+1,""),""),ROW()-ROW(A$21)+1))),),"")</f>
        <v/>
      </c>
      <c r="Z24" s="0" t="str">
        <f aca="false" t="array" ref="Z24:Z24">IFERROR(CONCATENATE((INDEX($AC$7:$AC$18,SMALL(IF($AC$7:$AC$18&lt;&gt;"",IF($Z$7:$Z$18&lt;&gt;"",ROW($Z$7:$Z$18)-MIN(ROW($Z$7:$Z$18))+1,""),""),ROW()-ROW(A$21)+1))),","),"")</f>
        <v/>
      </c>
      <c r="AA24" s="0" t="str">
        <f aca="false" t="array" ref="AA24:AA24">IFERROR(CONCATENATE(TEXT(INDEX($Z$7:$Z$18,SMALL(IF($AC$7:$AC$18&lt;&gt;"",IF($Z$7:$Z$18&lt;&gt;"",ROW($Z$7:$Z$18)-MIN(ROW($Z$7:$Z$18))+1,""),""),ROW()-ROW(A$21)+1)),"##0"),","),"")</f>
        <v/>
      </c>
      <c r="AB24" s="0" t="str">
        <f aca="false" t="array" ref="AB24:AB24">IFERROR(CONCATENATE((INDEX($A$7:$A$18,SMALL(IF($AC$7:$AC$18&lt;&gt;"",IF($Z$7:$Z$18&lt;&gt;"",ROW($Z$7:$Z$18)-MIN(ROW($Z$7:$Z$18))+1,""),""),ROW()-ROW(A$21)+1))),),"")</f>
        <v/>
      </c>
      <c r="AE24" s="0" t="str">
        <f aca="false" t="array" ref="AE24:AE24">IFERROR(CONCATENATE((INDEX($AH$7:$AH$18,SMALL(IF($AH$7:$AH$18&lt;&gt;"",IF($AE$7:$AE$18&lt;&gt;"",ROW($AE$7:$AE$18)-MIN(ROW($AE$7:$AE$18))+1,""),""),ROW()-ROW(A$21)+1)))," "),"")</f>
        <v/>
      </c>
      <c r="AF24" s="0" t="str">
        <f aca="false" t="array" ref="AF24:AF24">IFERROR(CONCATENATE(TEXT(INDEX($AE$7:$AE$18,SMALL(IF($AH$7:$AH$18&lt;&gt;"",IF($AE$7:$AE$18&lt;&gt;"",ROW($AE$7:$AE$18)-MIN(ROW($AE$7:$AE$18))+1,""),""),ROW()-ROW(A$21)+1)),"##0")," "),"")</f>
        <v/>
      </c>
      <c r="AG24" s="0" t="str">
        <f aca="false" t="array" ref="AG24:AG24">IFERROR(CONCATENATE((INDEX($A$7:$A$18,SMALL(IF($AH$7:$AH$18&lt;&gt;"",IF($AE$7:$AE$18&lt;&gt;"",ROW($AE$7:$AE$18)-MIN(ROW($AE$7:$AE$18))+1,""),""),ROW()-ROW(A$21)+1))),),"")</f>
        <v/>
      </c>
      <c r="AJ24" s="0" t="str">
        <f aca="false" t="array" ref="AJ24:AJ24">IFERROR(CONCATENATE((INDEX($AM$7:$AM$18,SMALL(IF($AM$7:$AM$18&lt;&gt;"",IF($AJ$7:$AJ$18&lt;&gt;"",ROW($AJ$7:$AJ$18)-MIN(ROW($AJ$7:$AJ$18))+1,""),""),ROW()-ROW(A$21)+1)))," "),"")</f>
        <v/>
      </c>
      <c r="AK24" s="0" t="str">
        <f aca="false" t="array" ref="AK24:AK24">IFERROR(CONCATENATE(TEXT(INDEX($AJ$7:$AJ$18,SMALL(IF($AM$7:$AM$18&lt;&gt;"",IF($AJ$7:$AJ$18&lt;&gt;"",ROW($AJ$7:$AJ$18)-MIN(ROW($AJ$7:$AJ$18))+1,""),""),ROW()-ROW(A$21)+1)),"##0")," "),"")</f>
        <v/>
      </c>
      <c r="AL24" s="0" t="str">
        <f aca="false" t="array" ref="AL24:AL24">IFERROR(CONCATENATE((INDEX($A$7:$A$18,SMALL(IF($AM$7:$AM$18&lt;&gt;"",IF($AJ$7:$AJ$18&lt;&gt;"",ROW($AJ$7:$AJ$18)-MIN(ROW($AJ$7:$AJ$18))+1,""),""),ROW()-ROW(A$21)+1))),),"")</f>
        <v/>
      </c>
    </row>
    <row r="25" customFormat="false" ht="15" hidden="false" customHeight="false" outlineLevel="0" collapsed="false">
      <c r="K25" s="0" t="str">
        <f aca="false" t="array" ref="K25:K25">IFERROR(CONCATENATE(TEXT(INDEX($K$7:$K$18,SMALL(IF($N$7:$N$18&lt;&gt;"",IF($K$7:$K$18&lt;&gt;"",ROW($K$7:$K$18)-MIN(ROW($K$7:$K$18))+1,""),""),ROW()-ROW(A$21)+1)),"##0"),","),"")</f>
        <v>2,</v>
      </c>
      <c r="L25" s="0" t="str">
        <f aca="false" t="array" ref="L25:L25">IFERROR(CONCATENATE((INDEX($N$7:$N$18,SMALL(IF($N$7:$N$18&lt;&gt;"",IF($K$7:$K$18&lt;&gt;"",ROW($K$7:$K$18)-MIN(ROW($K$7:$K$18))+1,""),""),ROW()-ROW(A$21)+1))),","),"")</f>
        <v>DAC101S101CIMK/NOPBCT-ND,</v>
      </c>
      <c r="M25" s="0" t="str">
        <f aca="false" t="array" ref="M25:M25">IFERROR(CONCATENATE((INDEX($A$7:$A$18,SMALL(IF($N$7:$N$18&lt;&gt;"",IF($K$7:$K$18&lt;&gt;"",ROW($K$7:$K$18)-MIN(ROW($K$7:$K$18))+1,""),""),ROW()-ROW(A$21)+1))),),"")</f>
        <v>U2</v>
      </c>
      <c r="P25" s="0" t="str">
        <f aca="false" t="array" ref="P25:P25">IFERROR(CONCATENATE((INDEX($S$7:$S$18,SMALL(IF($S$7:$S$18&lt;&gt;"",IF($P$7:$P$18&lt;&gt;"",ROW($P$7:$P$18)-MIN(ROW($P$7:$P$18))+1,""),""),ROW()-ROW(A$21)+1)))," "),"")</f>
        <v/>
      </c>
      <c r="Q25" s="0" t="str">
        <f aca="false" t="array" ref="Q25:Q25">IFERROR(CONCATENATE(TEXT(INDEX($P$7:$P$18,SMALL(IF($S$7:$S$18&lt;&gt;"",IF($P$7:$P$18&lt;&gt;"",ROW($P$7:$P$18)-MIN(ROW($P$7:$P$18))+1,""),""),ROW()-ROW(A$21)+1)),"##0")," "),"")</f>
        <v/>
      </c>
      <c r="R25" s="0" t="str">
        <f aca="false" t="array" ref="R25:R25">IFERROR(CONCATENATE((INDEX($A$7:$A$18,SMALL(IF($S$7:$S$18&lt;&gt;"",IF($P$7:$P$18&lt;&gt;"",ROW($P$7:$P$18)-MIN(ROW($P$7:$P$18))+1,""),""),ROW()-ROW(A$21)+1))),),"")</f>
        <v/>
      </c>
      <c r="U25" s="0" t="str">
        <f aca="false" t="array" ref="U25:U25">IFERROR(CONCATENATE((INDEX($X$7:$X$18,SMALL(IF($X$7:$X$18&lt;&gt;"",IF($U$7:$U$18&lt;&gt;"",ROW($U$7:$U$18)-MIN(ROW($U$7:$U$18))+1,""),""),ROW()-ROW(A$21)+1)))," "),"")</f>
        <v/>
      </c>
      <c r="V25" s="0" t="str">
        <f aca="false" t="array" ref="V25:V25">IFERROR(CONCATENATE(TEXT(INDEX($U$7:$U$18,SMALL(IF($X$7:$X$18&lt;&gt;"",IF($U$7:$U$18&lt;&gt;"",ROW($U$7:$U$18)-MIN(ROW($U$7:$U$18))+1,""),""),ROW()-ROW(A$21)+1)),"##0")," "),"")</f>
        <v/>
      </c>
      <c r="W25" s="0" t="str">
        <f aca="false" t="array" ref="W25:W25">IFERROR(CONCATENATE((INDEX($A$7:$A$18,SMALL(IF($X$7:$X$18&lt;&gt;"",IF($U$7:$U$18&lt;&gt;"",ROW($U$7:$U$18)-MIN(ROW($U$7:$U$18))+1,""),""),ROW()-ROW(A$21)+1))),),"")</f>
        <v/>
      </c>
      <c r="Z25" s="0" t="str">
        <f aca="false" t="array" ref="Z25:Z25">IFERROR(CONCATENATE((INDEX($AC$7:$AC$18,SMALL(IF($AC$7:$AC$18&lt;&gt;"",IF($Z$7:$Z$18&lt;&gt;"",ROW($Z$7:$Z$18)-MIN(ROW($Z$7:$Z$18))+1,""),""),ROW()-ROW(A$21)+1))),","),"")</f>
        <v/>
      </c>
      <c r="AA25" s="0" t="str">
        <f aca="false" t="array" ref="AA25:AA25">IFERROR(CONCATENATE(TEXT(INDEX($Z$7:$Z$18,SMALL(IF($AC$7:$AC$18&lt;&gt;"",IF($Z$7:$Z$18&lt;&gt;"",ROW($Z$7:$Z$18)-MIN(ROW($Z$7:$Z$18))+1,""),""),ROW()-ROW(A$21)+1)),"##0"),","),"")</f>
        <v/>
      </c>
      <c r="AB25" s="0" t="str">
        <f aca="false" t="array" ref="AB25:AB25">IFERROR(CONCATENATE((INDEX($A$7:$A$18,SMALL(IF($AC$7:$AC$18&lt;&gt;"",IF($Z$7:$Z$18&lt;&gt;"",ROW($Z$7:$Z$18)-MIN(ROW($Z$7:$Z$18))+1,""),""),ROW()-ROW(A$21)+1))),),"")</f>
        <v/>
      </c>
      <c r="AE25" s="0" t="str">
        <f aca="false" t="array" ref="AE25:AE25">IFERROR(CONCATENATE((INDEX($AH$7:$AH$18,SMALL(IF($AH$7:$AH$18&lt;&gt;"",IF($AE$7:$AE$18&lt;&gt;"",ROW($AE$7:$AE$18)-MIN(ROW($AE$7:$AE$18))+1,""),""),ROW()-ROW(A$21)+1)))," "),"")</f>
        <v/>
      </c>
      <c r="AF25" s="0" t="str">
        <f aca="false" t="array" ref="AF25:AF25">IFERROR(CONCATENATE(TEXT(INDEX($AE$7:$AE$18,SMALL(IF($AH$7:$AH$18&lt;&gt;"",IF($AE$7:$AE$18&lt;&gt;"",ROW($AE$7:$AE$18)-MIN(ROW($AE$7:$AE$18))+1,""),""),ROW()-ROW(A$21)+1)),"##0")," "),"")</f>
        <v/>
      </c>
      <c r="AG25" s="0" t="str">
        <f aca="false" t="array" ref="AG25:AG25">IFERROR(CONCATENATE((INDEX($A$7:$A$18,SMALL(IF($AH$7:$AH$18&lt;&gt;"",IF($AE$7:$AE$18&lt;&gt;"",ROW($AE$7:$AE$18)-MIN(ROW($AE$7:$AE$18))+1,""),""),ROW()-ROW(A$21)+1))),),"")</f>
        <v/>
      </c>
      <c r="AJ25" s="0" t="str">
        <f aca="false" t="array" ref="AJ25:AJ25">IFERROR(CONCATENATE((INDEX($AM$7:$AM$18,SMALL(IF($AM$7:$AM$18&lt;&gt;"",IF($AJ$7:$AJ$18&lt;&gt;"",ROW($AJ$7:$AJ$18)-MIN(ROW($AJ$7:$AJ$18))+1,""),""),ROW()-ROW(A$21)+1)))," "),"")</f>
        <v/>
      </c>
      <c r="AK25" s="0" t="str">
        <f aca="false" t="array" ref="AK25:AK25">IFERROR(CONCATENATE(TEXT(INDEX($AJ$7:$AJ$18,SMALL(IF($AM$7:$AM$18&lt;&gt;"",IF($AJ$7:$AJ$18&lt;&gt;"",ROW($AJ$7:$AJ$18)-MIN(ROW($AJ$7:$AJ$18))+1,""),""),ROW()-ROW(A$21)+1)),"##0")," "),"")</f>
        <v/>
      </c>
      <c r="AL25" s="0" t="str">
        <f aca="false" t="array" ref="AL25:AL25">IFERROR(CONCATENATE((INDEX($A$7:$A$18,SMALL(IF($AM$7:$AM$18&lt;&gt;"",IF($AJ$7:$AJ$18&lt;&gt;"",ROW($AJ$7:$AJ$18)-MIN(ROW($AJ$7:$AJ$18))+1,""),""),ROW()-ROW(A$21)+1))),),"")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IFERROR(CONCATENATE(TEXT(INDEX($K$7:$K$18,SMALL(IF($N$7:$N$18&lt;&gt;"",IF($K$7:$K$18&lt;&gt;"",ROW($K$7:$K$18)-MIN(ROW($K$7:$K$18))+1,""),""),ROW()-ROW(A$21)+1)),"##0"),","),"")</f>
        <v>2,</v>
      </c>
      <c r="L26" s="0" t="str">
        <f aca="false" t="array" ref="L26:L26">IFERROR(CONCATENATE((INDEX($N$7:$N$18,SMALL(IF($N$7:$N$18&lt;&gt;"",IF($K$7:$K$18&lt;&gt;"",ROW($K$7:$K$18)-MIN(ROW($K$7:$K$18))+1,""),""),ROW()-ROW(A$21)+1))),","),"")</f>
        <v>MKE04Z8VWJ4-ND,</v>
      </c>
      <c r="M26" s="0" t="str">
        <f aca="false" t="array" ref="M26:M26">IFERROR(CONCATENATE((INDEX($A$7:$A$18,SMALL(IF($N$7:$N$18&lt;&gt;"",IF($K$7:$K$18&lt;&gt;"",ROW($K$7:$K$18)-MIN(ROW($K$7:$K$18))+1,""),""),ROW()-ROW(A$21)+1))),),"")</f>
        <v>U3</v>
      </c>
      <c r="P26" s="0" t="str">
        <f aca="false" t="array" ref="P26:P26">IFERROR(CONCATENATE((INDEX($S$7:$S$18,SMALL(IF($S$7:$S$18&lt;&gt;"",IF($P$7:$P$18&lt;&gt;"",ROW($P$7:$P$18)-MIN(ROW($P$7:$P$18))+1,""),""),ROW()-ROW(A$21)+1)))," "),"")</f>
        <v/>
      </c>
      <c r="Q26" s="0" t="str">
        <f aca="false" t="array" ref="Q26:Q26">IFERROR(CONCATENATE(TEXT(INDEX($P$7:$P$18,SMALL(IF($S$7:$S$18&lt;&gt;"",IF($P$7:$P$18&lt;&gt;"",ROW($P$7:$P$18)-MIN(ROW($P$7:$P$18))+1,""),""),ROW()-ROW(A$21)+1)),"##0")," "),"")</f>
        <v/>
      </c>
      <c r="R26" s="0" t="str">
        <f aca="false" t="array" ref="R26:R26">IFERROR(CONCATENATE((INDEX($A$7:$A$18,SMALL(IF($S$7:$S$18&lt;&gt;"",IF($P$7:$P$18&lt;&gt;"",ROW($P$7:$P$18)-MIN(ROW($P$7:$P$18))+1,""),""),ROW()-ROW(A$21)+1))),),"")</f>
        <v/>
      </c>
      <c r="U26" s="0" t="str">
        <f aca="false" t="array" ref="U26:U26">IFERROR(CONCATENATE((INDEX($X$7:$X$18,SMALL(IF($X$7:$X$18&lt;&gt;"",IF($U$7:$U$18&lt;&gt;"",ROW($U$7:$U$18)-MIN(ROW($U$7:$U$18))+1,""),""),ROW()-ROW(A$21)+1)))," "),"")</f>
        <v/>
      </c>
      <c r="V26" s="0" t="str">
        <f aca="false" t="array" ref="V26:V26">IFERROR(CONCATENATE(TEXT(INDEX($U$7:$U$18,SMALL(IF($X$7:$X$18&lt;&gt;"",IF($U$7:$U$18&lt;&gt;"",ROW($U$7:$U$18)-MIN(ROW($U$7:$U$18))+1,""),""),ROW()-ROW(A$21)+1)),"##0")," "),"")</f>
        <v/>
      </c>
      <c r="W26" s="0" t="str">
        <f aca="false" t="array" ref="W26:W26">IFERROR(CONCATENATE((INDEX($A$7:$A$18,SMALL(IF($X$7:$X$18&lt;&gt;"",IF($U$7:$U$18&lt;&gt;"",ROW($U$7:$U$18)-MIN(ROW($U$7:$U$18))+1,""),""),ROW()-ROW(A$21)+1))),),"")</f>
        <v/>
      </c>
      <c r="Z26" s="0" t="str">
        <f aca="false" t="array" ref="Z26:Z26">IFERROR(CONCATENATE((INDEX($AC$7:$AC$18,SMALL(IF($AC$7:$AC$18&lt;&gt;"",IF($Z$7:$Z$18&lt;&gt;"",ROW($Z$7:$Z$18)-MIN(ROW($Z$7:$Z$18))+1,""),""),ROW()-ROW(A$21)+1))),","),"")</f>
        <v/>
      </c>
      <c r="AA26" s="0" t="str">
        <f aca="false" t="array" ref="AA26:AA26">IFERROR(CONCATENATE(TEXT(INDEX($Z$7:$Z$18,SMALL(IF($AC$7:$AC$18&lt;&gt;"",IF($Z$7:$Z$18&lt;&gt;"",ROW($Z$7:$Z$18)-MIN(ROW($Z$7:$Z$18))+1,""),""),ROW()-ROW(A$21)+1)),"##0"),","),"")</f>
        <v/>
      </c>
      <c r="AB26" s="0" t="str">
        <f aca="false" t="array" ref="AB26:AB26">IFERROR(CONCATENATE((INDEX($A$7:$A$18,SMALL(IF($AC$7:$AC$18&lt;&gt;"",IF($Z$7:$Z$18&lt;&gt;"",ROW($Z$7:$Z$18)-MIN(ROW($Z$7:$Z$18))+1,""),""),ROW()-ROW(A$21)+1))),),"")</f>
        <v/>
      </c>
      <c r="AE26" s="0" t="str">
        <f aca="false" t="array" ref="AE26:AE26">IFERROR(CONCATENATE((INDEX($AH$7:$AH$18,SMALL(IF($AH$7:$AH$18&lt;&gt;"",IF($AE$7:$AE$18&lt;&gt;"",ROW($AE$7:$AE$18)-MIN(ROW($AE$7:$AE$18))+1,""),""),ROW()-ROW(A$21)+1)))," "),"")</f>
        <v/>
      </c>
      <c r="AF26" s="0" t="str">
        <f aca="false" t="array" ref="AF26:AF26">IFERROR(CONCATENATE(TEXT(INDEX($AE$7:$AE$18,SMALL(IF($AH$7:$AH$18&lt;&gt;"",IF($AE$7:$AE$18&lt;&gt;"",ROW($AE$7:$AE$18)-MIN(ROW($AE$7:$AE$18))+1,""),""),ROW()-ROW(A$21)+1)),"##0")," "),"")</f>
        <v/>
      </c>
      <c r="AG26" s="0" t="str">
        <f aca="false" t="array" ref="AG26:AG26">IFERROR(CONCATENATE((INDEX($A$7:$A$18,SMALL(IF($AH$7:$AH$18&lt;&gt;"",IF($AE$7:$AE$18&lt;&gt;"",ROW($AE$7:$AE$18)-MIN(ROW($AE$7:$AE$18))+1,""),""),ROW()-ROW(A$21)+1))),),"")</f>
        <v/>
      </c>
      <c r="AJ26" s="0" t="str">
        <f aca="false" t="array" ref="AJ26:AJ26">IFERROR(CONCATENATE((INDEX($AM$7:$AM$18,SMALL(IF($AM$7:$AM$18&lt;&gt;"",IF($AJ$7:$AJ$18&lt;&gt;"",ROW($AJ$7:$AJ$18)-MIN(ROW($AJ$7:$AJ$18))+1,""),""),ROW()-ROW(A$21)+1)))," "),"")</f>
        <v/>
      </c>
      <c r="AK26" s="0" t="str">
        <f aca="false" t="array" ref="AK26:AK26">IFERROR(CONCATENATE(TEXT(INDEX($AJ$7:$AJ$18,SMALL(IF($AM$7:$AM$18&lt;&gt;"",IF($AJ$7:$AJ$18&lt;&gt;"",ROW($AJ$7:$AJ$18)-MIN(ROW($AJ$7:$AJ$18))+1,""),""),ROW()-ROW(A$21)+1)),"##0")," "),"")</f>
        <v/>
      </c>
      <c r="AL26" s="0" t="str">
        <f aca="false" t="array" ref="AL26:AL26">IFERROR(CONCATENATE((INDEX($A$7:$A$18,SMALL(IF($AM$7:$AM$18&lt;&gt;"",IF($AJ$7:$AJ$18&lt;&gt;"",ROW($AJ$7:$AJ$18)-MIN(ROW($AJ$7:$AJ$18))+1,""),""),ROW()-ROW(A$21)+1))),),"")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IFERROR(CONCATENATE(TEXT(INDEX($K$7:$K$18,SMALL(IF($N$7:$N$18&lt;&gt;"",IF($K$7:$K$18&lt;&gt;"",ROW($K$7:$K$18)-MIN(ROW($K$7:$K$18))+1,""),""),ROW()-ROW(A$21)+1)),"##0"),","),"")</f>
        <v/>
      </c>
      <c r="L27" s="0" t="str">
        <f aca="false" t="array" ref="L27:L27">IFERROR(CONCATENATE((INDEX($N$7:$N$18,SMALL(IF($N$7:$N$18&lt;&gt;"",IF($K$7:$K$18&lt;&gt;"",ROW($K$7:$K$18)-MIN(ROW($K$7:$K$18))+1,""),""),ROW()-ROW(A$21)+1))),","),"")</f>
        <v/>
      </c>
      <c r="M27" s="0" t="str">
        <f aca="false" t="array" ref="M27:M27">IFERROR(CONCATENATE((INDEX($A$7:$A$18,SMALL(IF($N$7:$N$18&lt;&gt;"",IF($K$7:$K$18&lt;&gt;"",ROW($K$7:$K$18)-MIN(ROW($K$7:$K$18))+1,""),""),ROW()-ROW(A$21)+1))),),"")</f>
        <v/>
      </c>
      <c r="P27" s="0" t="str">
        <f aca="false" t="array" ref="P27:P27">IFERROR(CONCATENATE((INDEX($S$7:$S$18,SMALL(IF($S$7:$S$18&lt;&gt;"",IF($P$7:$P$18&lt;&gt;"",ROW($P$7:$P$18)-MIN(ROW($P$7:$P$18))+1,""),""),ROW()-ROW(A$21)+1)))," "),"")</f>
        <v/>
      </c>
      <c r="Q27" s="0" t="str">
        <f aca="false" t="array" ref="Q27:Q27">IFERROR(CONCATENATE(TEXT(INDEX($P$7:$P$18,SMALL(IF($S$7:$S$18&lt;&gt;"",IF($P$7:$P$18&lt;&gt;"",ROW($P$7:$P$18)-MIN(ROW($P$7:$P$18))+1,""),""),ROW()-ROW(A$21)+1)),"##0")," "),"")</f>
        <v/>
      </c>
      <c r="R27" s="0" t="str">
        <f aca="false" t="array" ref="R27:R27">IFERROR(CONCATENATE((INDEX($A$7:$A$18,SMALL(IF($S$7:$S$18&lt;&gt;"",IF($P$7:$P$18&lt;&gt;"",ROW($P$7:$P$18)-MIN(ROW($P$7:$P$18))+1,""),""),ROW()-ROW(A$21)+1))),),"")</f>
        <v/>
      </c>
      <c r="U27" s="0" t="str">
        <f aca="false" t="array" ref="U27:U27">IFERROR(CONCATENATE((INDEX($X$7:$X$18,SMALL(IF($X$7:$X$18&lt;&gt;"",IF($U$7:$U$18&lt;&gt;"",ROW($U$7:$U$18)-MIN(ROW($U$7:$U$18))+1,""),""),ROW()-ROW(A$21)+1)))," "),"")</f>
        <v/>
      </c>
      <c r="V27" s="0" t="str">
        <f aca="false" t="array" ref="V27:V27">IFERROR(CONCATENATE(TEXT(INDEX($U$7:$U$18,SMALL(IF($X$7:$X$18&lt;&gt;"",IF($U$7:$U$18&lt;&gt;"",ROW($U$7:$U$18)-MIN(ROW($U$7:$U$18))+1,""),""),ROW()-ROW(A$21)+1)),"##0")," "),"")</f>
        <v/>
      </c>
      <c r="W27" s="0" t="str">
        <f aca="false" t="array" ref="W27:W27">IFERROR(CONCATENATE((INDEX($A$7:$A$18,SMALL(IF($X$7:$X$18&lt;&gt;"",IF($U$7:$U$18&lt;&gt;"",ROW($U$7:$U$18)-MIN(ROW($U$7:$U$18))+1,""),""),ROW()-ROW(A$21)+1))),),"")</f>
        <v/>
      </c>
      <c r="Z27" s="0" t="str">
        <f aca="false" t="array" ref="Z27:Z27">IFERROR(CONCATENATE((INDEX($AC$7:$AC$18,SMALL(IF($AC$7:$AC$18&lt;&gt;"",IF($Z$7:$Z$18&lt;&gt;"",ROW($Z$7:$Z$18)-MIN(ROW($Z$7:$Z$18))+1,""),""),ROW()-ROW(A$21)+1))),","),"")</f>
        <v/>
      </c>
      <c r="AA27" s="0" t="str">
        <f aca="false" t="array" ref="AA27:AA27">IFERROR(CONCATENATE(TEXT(INDEX($Z$7:$Z$18,SMALL(IF($AC$7:$AC$18&lt;&gt;"",IF($Z$7:$Z$18&lt;&gt;"",ROW($Z$7:$Z$18)-MIN(ROW($Z$7:$Z$18))+1,""),""),ROW()-ROW(A$21)+1)),"##0"),","),"")</f>
        <v/>
      </c>
      <c r="AB27" s="0" t="str">
        <f aca="false" t="array" ref="AB27:AB27">IFERROR(CONCATENATE((INDEX($A$7:$A$18,SMALL(IF($AC$7:$AC$18&lt;&gt;"",IF($Z$7:$Z$18&lt;&gt;"",ROW($Z$7:$Z$18)-MIN(ROW($Z$7:$Z$18))+1,""),""),ROW()-ROW(A$21)+1))),),"")</f>
        <v/>
      </c>
      <c r="AE27" s="0" t="str">
        <f aca="false" t="array" ref="AE27:AE27">IFERROR(CONCATENATE((INDEX($AH$7:$AH$18,SMALL(IF($AH$7:$AH$18&lt;&gt;"",IF($AE$7:$AE$18&lt;&gt;"",ROW($AE$7:$AE$18)-MIN(ROW($AE$7:$AE$18))+1,""),""),ROW()-ROW(A$21)+1)))," "),"")</f>
        <v/>
      </c>
      <c r="AF27" s="0" t="str">
        <f aca="false" t="array" ref="AF27:AF27">IFERROR(CONCATENATE(TEXT(INDEX($AE$7:$AE$18,SMALL(IF($AH$7:$AH$18&lt;&gt;"",IF($AE$7:$AE$18&lt;&gt;"",ROW($AE$7:$AE$18)-MIN(ROW($AE$7:$AE$18))+1,""),""),ROW()-ROW(A$21)+1)),"##0")," "),"")</f>
        <v/>
      </c>
      <c r="AG27" s="0" t="str">
        <f aca="false" t="array" ref="AG27:AG27">IFERROR(CONCATENATE((INDEX($A$7:$A$18,SMALL(IF($AH$7:$AH$18&lt;&gt;"",IF($AE$7:$AE$18&lt;&gt;"",ROW($AE$7:$AE$18)-MIN(ROW($AE$7:$AE$18))+1,""),""),ROW()-ROW(A$21)+1))),),"")</f>
        <v/>
      </c>
      <c r="AJ27" s="0" t="str">
        <f aca="false" t="array" ref="AJ27:AJ27">IFERROR(CONCATENATE((INDEX($AM$7:$AM$18,SMALL(IF($AM$7:$AM$18&lt;&gt;"",IF($AJ$7:$AJ$18&lt;&gt;"",ROW($AJ$7:$AJ$18)-MIN(ROW($AJ$7:$AJ$18))+1,""),""),ROW()-ROW(A$21)+1)))," "),"")</f>
        <v/>
      </c>
      <c r="AK27" s="0" t="str">
        <f aca="false" t="array" ref="AK27:AK27">IFERROR(CONCATENATE(TEXT(INDEX($AJ$7:$AJ$18,SMALL(IF($AM$7:$AM$18&lt;&gt;"",IF($AJ$7:$AJ$18&lt;&gt;"",ROW($AJ$7:$AJ$18)-MIN(ROW($AJ$7:$AJ$18))+1,""),""),ROW()-ROW(A$21)+1)),"##0")," "),"")</f>
        <v/>
      </c>
      <c r="AL27" s="0" t="str">
        <f aca="false" t="array" ref="AL27:AL27">IFERROR(CONCATENATE((INDEX($A$7:$A$18,SMALL(IF($AM$7:$AM$18&lt;&gt;"",IF($AJ$7:$AJ$18&lt;&gt;"",ROW($AJ$7:$AJ$18)-MIN(ROW($AJ$7:$AJ$18))+1,""),""),ROW()-ROW(A$21)+1))),),"")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IFERROR(CONCATENATE(TEXT(INDEX($K$7:$K$18,SMALL(IF($N$7:$N$18&lt;&gt;"",IF($K$7:$K$18&lt;&gt;"",ROW($K$7:$K$18)-MIN(ROW($K$7:$K$18))+1,""),""),ROW()-ROW(A$21)+1)),"##0"),","),"")</f>
        <v/>
      </c>
      <c r="L28" s="0" t="str">
        <f aca="false" t="array" ref="L28:L28">IFERROR(CONCATENATE((INDEX($N$7:$N$18,SMALL(IF($N$7:$N$18&lt;&gt;"",IF($K$7:$K$18&lt;&gt;"",ROW($K$7:$K$18)-MIN(ROW($K$7:$K$18))+1,""),""),ROW()-ROW(A$21)+1))),","),"")</f>
        <v/>
      </c>
      <c r="M28" s="0" t="str">
        <f aca="false" t="array" ref="M28:M28">IFERROR(CONCATENATE((INDEX($A$7:$A$18,SMALL(IF($N$7:$N$18&lt;&gt;"",IF($K$7:$K$18&lt;&gt;"",ROW($K$7:$K$18)-MIN(ROW($K$7:$K$18))+1,""),""),ROW()-ROW(A$21)+1))),),"")</f>
        <v/>
      </c>
      <c r="P28" s="0" t="str">
        <f aca="false" t="array" ref="P28:P28">IFERROR(CONCATENATE((INDEX($S$7:$S$18,SMALL(IF($S$7:$S$18&lt;&gt;"",IF($P$7:$P$18&lt;&gt;"",ROW($P$7:$P$18)-MIN(ROW($P$7:$P$18))+1,""),""),ROW()-ROW(A$21)+1)))," "),"")</f>
        <v/>
      </c>
      <c r="Q28" s="0" t="str">
        <f aca="false" t="array" ref="Q28:Q28">IFERROR(CONCATENATE(TEXT(INDEX($P$7:$P$18,SMALL(IF($S$7:$S$18&lt;&gt;"",IF($P$7:$P$18&lt;&gt;"",ROW($P$7:$P$18)-MIN(ROW($P$7:$P$18))+1,""),""),ROW()-ROW(A$21)+1)),"##0")," "),"")</f>
        <v/>
      </c>
      <c r="R28" s="0" t="str">
        <f aca="false" t="array" ref="R28:R28">IFERROR(CONCATENATE((INDEX($A$7:$A$18,SMALL(IF($S$7:$S$18&lt;&gt;"",IF($P$7:$P$18&lt;&gt;"",ROW($P$7:$P$18)-MIN(ROW($P$7:$P$18))+1,""),""),ROW()-ROW(A$21)+1))),),"")</f>
        <v/>
      </c>
      <c r="U28" s="0" t="str">
        <f aca="false" t="array" ref="U28:U28">IFERROR(CONCATENATE((INDEX($X$7:$X$18,SMALL(IF($X$7:$X$18&lt;&gt;"",IF($U$7:$U$18&lt;&gt;"",ROW($U$7:$U$18)-MIN(ROW($U$7:$U$18))+1,""),""),ROW()-ROW(A$21)+1)))," "),"")</f>
        <v/>
      </c>
      <c r="V28" s="0" t="str">
        <f aca="false" t="array" ref="V28:V28">IFERROR(CONCATENATE(TEXT(INDEX($U$7:$U$18,SMALL(IF($X$7:$X$18&lt;&gt;"",IF($U$7:$U$18&lt;&gt;"",ROW($U$7:$U$18)-MIN(ROW($U$7:$U$18))+1,""),""),ROW()-ROW(A$21)+1)),"##0")," "),"")</f>
        <v/>
      </c>
      <c r="W28" s="0" t="str">
        <f aca="false" t="array" ref="W28:W28">IFERROR(CONCATENATE((INDEX($A$7:$A$18,SMALL(IF($X$7:$X$18&lt;&gt;"",IF($U$7:$U$18&lt;&gt;"",ROW($U$7:$U$18)-MIN(ROW($U$7:$U$18))+1,""),""),ROW()-ROW(A$21)+1))),),"")</f>
        <v/>
      </c>
      <c r="Z28" s="0" t="str">
        <f aca="false" t="array" ref="Z28:Z28">IFERROR(CONCATENATE((INDEX($AC$7:$AC$18,SMALL(IF($AC$7:$AC$18&lt;&gt;"",IF($Z$7:$Z$18&lt;&gt;"",ROW($Z$7:$Z$18)-MIN(ROW($Z$7:$Z$18))+1,""),""),ROW()-ROW(A$21)+1))),","),"")</f>
        <v/>
      </c>
      <c r="AA28" s="0" t="str">
        <f aca="false" t="array" ref="AA28:AA28">IFERROR(CONCATENATE(TEXT(INDEX($Z$7:$Z$18,SMALL(IF($AC$7:$AC$18&lt;&gt;"",IF($Z$7:$Z$18&lt;&gt;"",ROW($Z$7:$Z$18)-MIN(ROW($Z$7:$Z$18))+1,""),""),ROW()-ROW(A$21)+1)),"##0"),","),"")</f>
        <v/>
      </c>
      <c r="AB28" s="0" t="str">
        <f aca="false" t="array" ref="AB28:AB28">IFERROR(CONCATENATE((INDEX($A$7:$A$18,SMALL(IF($AC$7:$AC$18&lt;&gt;"",IF($Z$7:$Z$18&lt;&gt;"",ROW($Z$7:$Z$18)-MIN(ROW($Z$7:$Z$18))+1,""),""),ROW()-ROW(A$21)+1))),),"")</f>
        <v/>
      </c>
      <c r="AE28" s="0" t="str">
        <f aca="false" t="array" ref="AE28:AE28">IFERROR(CONCATENATE((INDEX($AH$7:$AH$18,SMALL(IF($AH$7:$AH$18&lt;&gt;"",IF($AE$7:$AE$18&lt;&gt;"",ROW($AE$7:$AE$18)-MIN(ROW($AE$7:$AE$18))+1,""),""),ROW()-ROW(A$21)+1)))," "),"")</f>
        <v/>
      </c>
      <c r="AF28" s="0" t="str">
        <f aca="false" t="array" ref="AF28:AF28">IFERROR(CONCATENATE(TEXT(INDEX($AE$7:$AE$18,SMALL(IF($AH$7:$AH$18&lt;&gt;"",IF($AE$7:$AE$18&lt;&gt;"",ROW($AE$7:$AE$18)-MIN(ROW($AE$7:$AE$18))+1,""),""),ROW()-ROW(A$21)+1)),"##0")," "),"")</f>
        <v/>
      </c>
      <c r="AG28" s="0" t="str">
        <f aca="false" t="array" ref="AG28:AG28">IFERROR(CONCATENATE((INDEX($A$7:$A$18,SMALL(IF($AH$7:$AH$18&lt;&gt;"",IF($AE$7:$AE$18&lt;&gt;"",ROW($AE$7:$AE$18)-MIN(ROW($AE$7:$AE$18))+1,""),""),ROW()-ROW(A$21)+1))),),"")</f>
        <v/>
      </c>
      <c r="AJ28" s="0" t="str">
        <f aca="false" t="array" ref="AJ28:AJ28">IFERROR(CONCATENATE((INDEX($AM$7:$AM$18,SMALL(IF($AM$7:$AM$18&lt;&gt;"",IF($AJ$7:$AJ$18&lt;&gt;"",ROW($AJ$7:$AJ$18)-MIN(ROW($AJ$7:$AJ$18))+1,""),""),ROW()-ROW(A$21)+1)))," "),"")</f>
        <v/>
      </c>
      <c r="AK28" s="0" t="str">
        <f aca="false" t="array" ref="AK28:AK28">IFERROR(CONCATENATE(TEXT(INDEX($AJ$7:$AJ$18,SMALL(IF($AM$7:$AM$18&lt;&gt;"",IF($AJ$7:$AJ$18&lt;&gt;"",ROW($AJ$7:$AJ$18)-MIN(ROW($AJ$7:$AJ$18))+1,""),""),ROW()-ROW(A$21)+1)),"##0")," "),"")</f>
        <v/>
      </c>
      <c r="AL28" s="0" t="str">
        <f aca="false" t="array" ref="AL28:AL28">IFERROR(CONCATENATE((INDEX($A$7:$A$18,SMALL(IF($AM$7:$AM$18&lt;&gt;"",IF($AJ$7:$AJ$18&lt;&gt;"",ROW($AJ$7:$AJ$18)-MIN(ROW($AJ$7:$AJ$18))+1,""),""),ROW()-ROW(A$21)+1))),),"")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IFERROR(CONCATENATE(TEXT(INDEX($K$7:$K$18,SMALL(IF($N$7:$N$18&lt;&gt;"",IF($K$7:$K$18&lt;&gt;"",ROW($K$7:$K$18)-MIN(ROW($K$7:$K$18))+1,""),""),ROW()-ROW(A$21)+1)),"##0"),","),"")</f>
        <v/>
      </c>
      <c r="L29" s="0" t="str">
        <f aca="false" t="array" ref="L29:L29">IFERROR(CONCATENATE((INDEX($N$7:$N$18,SMALL(IF($N$7:$N$18&lt;&gt;"",IF($K$7:$K$18&lt;&gt;"",ROW($K$7:$K$18)-MIN(ROW($K$7:$K$18))+1,""),""),ROW()-ROW(A$21)+1))),","),"")</f>
        <v/>
      </c>
      <c r="M29" s="0" t="str">
        <f aca="false" t="array" ref="M29:M29">IFERROR(CONCATENATE((INDEX($A$7:$A$18,SMALL(IF($N$7:$N$18&lt;&gt;"",IF($K$7:$K$18&lt;&gt;"",ROW($K$7:$K$18)-MIN(ROW($K$7:$K$18))+1,""),""),ROW()-ROW(A$21)+1))),),"")</f>
        <v/>
      </c>
      <c r="P29" s="0" t="str">
        <f aca="false" t="array" ref="P29:P29">IFERROR(CONCATENATE((INDEX($S$7:$S$18,SMALL(IF($S$7:$S$18&lt;&gt;"",IF($P$7:$P$18&lt;&gt;"",ROW($P$7:$P$18)-MIN(ROW($P$7:$P$18))+1,""),""),ROW()-ROW(A$21)+1)))," "),"")</f>
        <v/>
      </c>
      <c r="Q29" s="0" t="str">
        <f aca="false" t="array" ref="Q29:Q29">IFERROR(CONCATENATE(TEXT(INDEX($P$7:$P$18,SMALL(IF($S$7:$S$18&lt;&gt;"",IF($P$7:$P$18&lt;&gt;"",ROW($P$7:$P$18)-MIN(ROW($P$7:$P$18))+1,""),""),ROW()-ROW(A$21)+1)),"##0")," "),"")</f>
        <v/>
      </c>
      <c r="R29" s="0" t="str">
        <f aca="false" t="array" ref="R29:R29">IFERROR(CONCATENATE((INDEX($A$7:$A$18,SMALL(IF($S$7:$S$18&lt;&gt;"",IF($P$7:$P$18&lt;&gt;"",ROW($P$7:$P$18)-MIN(ROW($P$7:$P$18))+1,""),""),ROW()-ROW(A$21)+1))),),"")</f>
        <v/>
      </c>
      <c r="U29" s="0" t="str">
        <f aca="false" t="array" ref="U29:U29">IFERROR(CONCATENATE((INDEX($X$7:$X$18,SMALL(IF($X$7:$X$18&lt;&gt;"",IF($U$7:$U$18&lt;&gt;"",ROW($U$7:$U$18)-MIN(ROW($U$7:$U$18))+1,""),""),ROW()-ROW(A$21)+1)))," "),"")</f>
        <v/>
      </c>
      <c r="V29" s="0" t="str">
        <f aca="false" t="array" ref="V29:V29">IFERROR(CONCATENATE(TEXT(INDEX($U$7:$U$18,SMALL(IF($X$7:$X$18&lt;&gt;"",IF($U$7:$U$18&lt;&gt;"",ROW($U$7:$U$18)-MIN(ROW($U$7:$U$18))+1,""),""),ROW()-ROW(A$21)+1)),"##0")," "),"")</f>
        <v/>
      </c>
      <c r="W29" s="0" t="str">
        <f aca="false" t="array" ref="W29:W29">IFERROR(CONCATENATE((INDEX($A$7:$A$18,SMALL(IF($X$7:$X$18&lt;&gt;"",IF($U$7:$U$18&lt;&gt;"",ROW($U$7:$U$18)-MIN(ROW($U$7:$U$18))+1,""),""),ROW()-ROW(A$21)+1))),),"")</f>
        <v/>
      </c>
      <c r="Z29" s="0" t="str">
        <f aca="false" t="array" ref="Z29:Z29">IFERROR(CONCATENATE((INDEX($AC$7:$AC$18,SMALL(IF($AC$7:$AC$18&lt;&gt;"",IF($Z$7:$Z$18&lt;&gt;"",ROW($Z$7:$Z$18)-MIN(ROW($Z$7:$Z$18))+1,""),""),ROW()-ROW(A$21)+1))),","),"")</f>
        <v/>
      </c>
      <c r="AA29" s="0" t="str">
        <f aca="false" t="array" ref="AA29:AA29">IFERROR(CONCATENATE(TEXT(INDEX($Z$7:$Z$18,SMALL(IF($AC$7:$AC$18&lt;&gt;"",IF($Z$7:$Z$18&lt;&gt;"",ROW($Z$7:$Z$18)-MIN(ROW($Z$7:$Z$18))+1,""),""),ROW()-ROW(A$21)+1)),"##0"),","),"")</f>
        <v/>
      </c>
      <c r="AB29" s="0" t="str">
        <f aca="false" t="array" ref="AB29:AB29">IFERROR(CONCATENATE((INDEX($A$7:$A$18,SMALL(IF($AC$7:$AC$18&lt;&gt;"",IF($Z$7:$Z$18&lt;&gt;"",ROW($Z$7:$Z$18)-MIN(ROW($Z$7:$Z$18))+1,""),""),ROW()-ROW(A$21)+1))),),"")</f>
        <v/>
      </c>
      <c r="AE29" s="0" t="str">
        <f aca="false" t="array" ref="AE29:AE29">IFERROR(CONCATENATE((INDEX($AH$7:$AH$18,SMALL(IF($AH$7:$AH$18&lt;&gt;"",IF($AE$7:$AE$18&lt;&gt;"",ROW($AE$7:$AE$18)-MIN(ROW($AE$7:$AE$18))+1,""),""),ROW()-ROW(A$21)+1)))," "),"")</f>
        <v/>
      </c>
      <c r="AF29" s="0" t="str">
        <f aca="false" t="array" ref="AF29:AF29">IFERROR(CONCATENATE(TEXT(INDEX($AE$7:$AE$18,SMALL(IF($AH$7:$AH$18&lt;&gt;"",IF($AE$7:$AE$18&lt;&gt;"",ROW($AE$7:$AE$18)-MIN(ROW($AE$7:$AE$18))+1,""),""),ROW()-ROW(A$21)+1)),"##0")," "),"")</f>
        <v/>
      </c>
      <c r="AG29" s="0" t="str">
        <f aca="false" t="array" ref="AG29:AG29">IFERROR(CONCATENATE((INDEX($A$7:$A$18,SMALL(IF($AH$7:$AH$18&lt;&gt;"",IF($AE$7:$AE$18&lt;&gt;"",ROW($AE$7:$AE$18)-MIN(ROW($AE$7:$AE$18))+1,""),""),ROW()-ROW(A$21)+1))),),"")</f>
        <v/>
      </c>
      <c r="AJ29" s="0" t="str">
        <f aca="false" t="array" ref="AJ29:AJ29">IFERROR(CONCATENATE((INDEX($AM$7:$AM$18,SMALL(IF($AM$7:$AM$18&lt;&gt;"",IF($AJ$7:$AJ$18&lt;&gt;"",ROW($AJ$7:$AJ$18)-MIN(ROW($AJ$7:$AJ$18))+1,""),""),ROW()-ROW(A$21)+1)))," "),"")</f>
        <v/>
      </c>
      <c r="AK29" s="0" t="str">
        <f aca="false" t="array" ref="AK29:AK29">IFERROR(CONCATENATE(TEXT(INDEX($AJ$7:$AJ$18,SMALL(IF($AM$7:$AM$18&lt;&gt;"",IF($AJ$7:$AJ$18&lt;&gt;"",ROW($AJ$7:$AJ$18)-MIN(ROW($AJ$7:$AJ$18))+1,""),""),ROW()-ROW(A$21)+1)),"##0")," "),"")</f>
        <v/>
      </c>
      <c r="AL29" s="0" t="str">
        <f aca="false" t="array" ref="AL29:AL29">IFERROR(CONCATENATE((INDEX($A$7:$A$18,SMALL(IF($AM$7:$AM$18&lt;&gt;"",IF($AJ$7:$AJ$18&lt;&gt;"",ROW($AJ$7:$AJ$18)-MIN(ROW($AJ$7:$AJ$18))+1,""),""),ROW()-ROW(A$21)+1))),),"")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IFERROR(CONCATENATE(TEXT(INDEX($K$7:$K$18,SMALL(IF($N$7:$N$18&lt;&gt;"",IF($K$7:$K$18&lt;&gt;"",ROW($K$7:$K$18)-MIN(ROW($K$7:$K$18))+1,""),""),ROW()-ROW(A$21)+1)),"##0"),","),"")</f>
        <v/>
      </c>
      <c r="L30" s="0" t="str">
        <f aca="false" t="array" ref="L30:L30">IFERROR(CONCATENATE((INDEX($N$7:$N$18,SMALL(IF($N$7:$N$18&lt;&gt;"",IF($K$7:$K$18&lt;&gt;"",ROW($K$7:$K$18)-MIN(ROW($K$7:$K$18))+1,""),""),ROW()-ROW(A$21)+1))),","),"")</f>
        <v/>
      </c>
      <c r="M30" s="0" t="str">
        <f aca="false" t="array" ref="M30:M30">IFERROR(CONCATENATE((INDEX($A$7:$A$18,SMALL(IF($N$7:$N$18&lt;&gt;"",IF($K$7:$K$18&lt;&gt;"",ROW($K$7:$K$18)-MIN(ROW($K$7:$K$18))+1,""),""),ROW()-ROW(A$21)+1))),),"")</f>
        <v/>
      </c>
      <c r="P30" s="0" t="str">
        <f aca="false" t="array" ref="P30:P30">IFERROR(CONCATENATE((INDEX($S$7:$S$18,SMALL(IF($S$7:$S$18&lt;&gt;"",IF($P$7:$P$18&lt;&gt;"",ROW($P$7:$P$18)-MIN(ROW($P$7:$P$18))+1,""),""),ROW()-ROW(A$21)+1)))," "),"")</f>
        <v/>
      </c>
      <c r="Q30" s="0" t="str">
        <f aca="false" t="array" ref="Q30:Q30">IFERROR(CONCATENATE(TEXT(INDEX($P$7:$P$18,SMALL(IF($S$7:$S$18&lt;&gt;"",IF($P$7:$P$18&lt;&gt;"",ROW($P$7:$P$18)-MIN(ROW($P$7:$P$18))+1,""),""),ROW()-ROW(A$21)+1)),"##0")," "),"")</f>
        <v/>
      </c>
      <c r="R30" s="0" t="str">
        <f aca="false" t="array" ref="R30:R30">IFERROR(CONCATENATE((INDEX($A$7:$A$18,SMALL(IF($S$7:$S$18&lt;&gt;"",IF($P$7:$P$18&lt;&gt;"",ROW($P$7:$P$18)-MIN(ROW($P$7:$P$18))+1,""),""),ROW()-ROW(A$21)+1))),),"")</f>
        <v/>
      </c>
      <c r="U30" s="0" t="str">
        <f aca="false" t="array" ref="U30:U30">IFERROR(CONCATENATE((INDEX($X$7:$X$18,SMALL(IF($X$7:$X$18&lt;&gt;"",IF($U$7:$U$18&lt;&gt;"",ROW($U$7:$U$18)-MIN(ROW($U$7:$U$18))+1,""),""),ROW()-ROW(A$21)+1)))," "),"")</f>
        <v/>
      </c>
      <c r="V30" s="0" t="str">
        <f aca="false" t="array" ref="V30:V30">IFERROR(CONCATENATE(TEXT(INDEX($U$7:$U$18,SMALL(IF($X$7:$X$18&lt;&gt;"",IF($U$7:$U$18&lt;&gt;"",ROW($U$7:$U$18)-MIN(ROW($U$7:$U$18))+1,""),""),ROW()-ROW(A$21)+1)),"##0")," "),"")</f>
        <v/>
      </c>
      <c r="W30" s="0" t="str">
        <f aca="false" t="array" ref="W30:W30">IFERROR(CONCATENATE((INDEX($A$7:$A$18,SMALL(IF($X$7:$X$18&lt;&gt;"",IF($U$7:$U$18&lt;&gt;"",ROW($U$7:$U$18)-MIN(ROW($U$7:$U$18))+1,""),""),ROW()-ROW(A$21)+1))),),"")</f>
        <v/>
      </c>
      <c r="Z30" s="0" t="str">
        <f aca="false" t="array" ref="Z30:Z30">IFERROR(CONCATENATE((INDEX($AC$7:$AC$18,SMALL(IF($AC$7:$AC$18&lt;&gt;"",IF($Z$7:$Z$18&lt;&gt;"",ROW($Z$7:$Z$18)-MIN(ROW($Z$7:$Z$18))+1,""),""),ROW()-ROW(A$21)+1))),","),"")</f>
        <v/>
      </c>
      <c r="AA30" s="0" t="str">
        <f aca="false" t="array" ref="AA30:AA30">IFERROR(CONCATENATE(TEXT(INDEX($Z$7:$Z$18,SMALL(IF($AC$7:$AC$18&lt;&gt;"",IF($Z$7:$Z$18&lt;&gt;"",ROW($Z$7:$Z$18)-MIN(ROW($Z$7:$Z$18))+1,""),""),ROW()-ROW(A$21)+1)),"##0"),","),"")</f>
        <v/>
      </c>
      <c r="AB30" s="0" t="str">
        <f aca="false" t="array" ref="AB30:AB30">IFERROR(CONCATENATE((INDEX($A$7:$A$18,SMALL(IF($AC$7:$AC$18&lt;&gt;"",IF($Z$7:$Z$18&lt;&gt;"",ROW($Z$7:$Z$18)-MIN(ROW($Z$7:$Z$18))+1,""),""),ROW()-ROW(A$21)+1))),),"")</f>
        <v/>
      </c>
      <c r="AE30" s="0" t="str">
        <f aca="false" t="array" ref="AE30:AE30">IFERROR(CONCATENATE((INDEX($AH$7:$AH$18,SMALL(IF($AH$7:$AH$18&lt;&gt;"",IF($AE$7:$AE$18&lt;&gt;"",ROW($AE$7:$AE$18)-MIN(ROW($AE$7:$AE$18))+1,""),""),ROW()-ROW(A$21)+1)))," "),"")</f>
        <v/>
      </c>
      <c r="AF30" s="0" t="str">
        <f aca="false" t="array" ref="AF30:AF30">IFERROR(CONCATENATE(TEXT(INDEX($AE$7:$AE$18,SMALL(IF($AH$7:$AH$18&lt;&gt;"",IF($AE$7:$AE$18&lt;&gt;"",ROW($AE$7:$AE$18)-MIN(ROW($AE$7:$AE$18))+1,""),""),ROW()-ROW(A$21)+1)),"##0")," "),"")</f>
        <v/>
      </c>
      <c r="AG30" s="0" t="str">
        <f aca="false" t="array" ref="AG30:AG30">IFERROR(CONCATENATE((INDEX($A$7:$A$18,SMALL(IF($AH$7:$AH$18&lt;&gt;"",IF($AE$7:$AE$18&lt;&gt;"",ROW($AE$7:$AE$18)-MIN(ROW($AE$7:$AE$18))+1,""),""),ROW()-ROW(A$21)+1))),),"")</f>
        <v/>
      </c>
      <c r="AJ30" s="0" t="str">
        <f aca="false" t="array" ref="AJ30:AJ30">IFERROR(CONCATENATE((INDEX($AM$7:$AM$18,SMALL(IF($AM$7:$AM$18&lt;&gt;"",IF($AJ$7:$AJ$18&lt;&gt;"",ROW($AJ$7:$AJ$18)-MIN(ROW($AJ$7:$AJ$18))+1,""),""),ROW()-ROW(A$21)+1)))," "),"")</f>
        <v/>
      </c>
      <c r="AK30" s="0" t="str">
        <f aca="false" t="array" ref="AK30:AK30">IFERROR(CONCATENATE(TEXT(INDEX($AJ$7:$AJ$18,SMALL(IF($AM$7:$AM$18&lt;&gt;"",IF($AJ$7:$AJ$18&lt;&gt;"",ROW($AJ$7:$AJ$18)-MIN(ROW($AJ$7:$AJ$18))+1,""),""),ROW()-ROW(A$21)+1)),"##0")," "),"")</f>
        <v/>
      </c>
      <c r="AL30" s="0" t="str">
        <f aca="false" t="array" ref="AL30:AL30">IFERROR(CONCATENATE((INDEX($A$7:$A$18,SMALL(IF($AM$7:$AM$18&lt;&gt;"",IF($AJ$7:$AJ$18&lt;&gt;"",ROW($AJ$7:$AJ$18)-MIN(ROW($AJ$7:$AJ$18))+1,""),""),ROW()-ROW(A$21)+1))),),"")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IFERROR(CONCATENATE(TEXT(INDEX($K$7:$K$18,SMALL(IF($N$7:$N$18&lt;&gt;"",IF($K$7:$K$18&lt;&gt;"",ROW($K$7:$K$18)-MIN(ROW($K$7:$K$18))+1,""),""),ROW()-ROW(A$21)+1)),"##0"),","),"")</f>
        <v/>
      </c>
      <c r="L31" s="0" t="str">
        <f aca="false" t="array" ref="L31:L31">IFERROR(CONCATENATE((INDEX($N$7:$N$18,SMALL(IF($N$7:$N$18&lt;&gt;"",IF($K$7:$K$18&lt;&gt;"",ROW($K$7:$K$18)-MIN(ROW($K$7:$K$18))+1,""),""),ROW()-ROW(A$21)+1))),","),"")</f>
        <v/>
      </c>
      <c r="M31" s="0" t="str">
        <f aca="false" t="array" ref="M31:M31">IFERROR(CONCATENATE((INDEX($A$7:$A$18,SMALL(IF($N$7:$N$18&lt;&gt;"",IF($K$7:$K$18&lt;&gt;"",ROW($K$7:$K$18)-MIN(ROW($K$7:$K$18))+1,""),""),ROW()-ROW(A$21)+1))),),"")</f>
        <v/>
      </c>
      <c r="P31" s="0" t="str">
        <f aca="false" t="array" ref="P31:P31">IFERROR(CONCATENATE((INDEX($S$7:$S$18,SMALL(IF($S$7:$S$18&lt;&gt;"",IF($P$7:$P$18&lt;&gt;"",ROW($P$7:$P$18)-MIN(ROW($P$7:$P$18))+1,""),""),ROW()-ROW(A$21)+1)))," "),"")</f>
        <v/>
      </c>
      <c r="Q31" s="0" t="str">
        <f aca="false" t="array" ref="Q31:Q31">IFERROR(CONCATENATE(TEXT(INDEX($P$7:$P$18,SMALL(IF($S$7:$S$18&lt;&gt;"",IF($P$7:$P$18&lt;&gt;"",ROW($P$7:$P$18)-MIN(ROW($P$7:$P$18))+1,""),""),ROW()-ROW(A$21)+1)),"##0")," "),"")</f>
        <v/>
      </c>
      <c r="R31" s="0" t="str">
        <f aca="false" t="array" ref="R31:R31">IFERROR(CONCATENATE((INDEX($A$7:$A$18,SMALL(IF($S$7:$S$18&lt;&gt;"",IF($P$7:$P$18&lt;&gt;"",ROW($P$7:$P$18)-MIN(ROW($P$7:$P$18))+1,""),""),ROW()-ROW(A$21)+1))),),"")</f>
        <v/>
      </c>
      <c r="U31" s="0" t="str">
        <f aca="false" t="array" ref="U31:U31">IFERROR(CONCATENATE((INDEX($X$7:$X$18,SMALL(IF($X$7:$X$18&lt;&gt;"",IF($U$7:$U$18&lt;&gt;"",ROW($U$7:$U$18)-MIN(ROW($U$7:$U$18))+1,""),""),ROW()-ROW(A$21)+1)))," "),"")</f>
        <v/>
      </c>
      <c r="V31" s="0" t="str">
        <f aca="false" t="array" ref="V31:V31">IFERROR(CONCATENATE(TEXT(INDEX($U$7:$U$18,SMALL(IF($X$7:$X$18&lt;&gt;"",IF($U$7:$U$18&lt;&gt;"",ROW($U$7:$U$18)-MIN(ROW($U$7:$U$18))+1,""),""),ROW()-ROW(A$21)+1)),"##0")," "),"")</f>
        <v/>
      </c>
      <c r="W31" s="0" t="str">
        <f aca="false" t="array" ref="W31:W31">IFERROR(CONCATENATE((INDEX($A$7:$A$18,SMALL(IF($X$7:$X$18&lt;&gt;"",IF($U$7:$U$18&lt;&gt;"",ROW($U$7:$U$18)-MIN(ROW($U$7:$U$18))+1,""),""),ROW()-ROW(A$21)+1))),),"")</f>
        <v/>
      </c>
      <c r="Z31" s="0" t="str">
        <f aca="false" t="array" ref="Z31:Z31">IFERROR(CONCATENATE((INDEX($AC$7:$AC$18,SMALL(IF($AC$7:$AC$18&lt;&gt;"",IF($Z$7:$Z$18&lt;&gt;"",ROW($Z$7:$Z$18)-MIN(ROW($Z$7:$Z$18))+1,""),""),ROW()-ROW(A$21)+1))),","),"")</f>
        <v/>
      </c>
      <c r="AA31" s="0" t="str">
        <f aca="false" t="array" ref="AA31:AA31">IFERROR(CONCATENATE(TEXT(INDEX($Z$7:$Z$18,SMALL(IF($AC$7:$AC$18&lt;&gt;"",IF($Z$7:$Z$18&lt;&gt;"",ROW($Z$7:$Z$18)-MIN(ROW($Z$7:$Z$18))+1,""),""),ROW()-ROW(A$21)+1)),"##0"),","),"")</f>
        <v/>
      </c>
      <c r="AB31" s="0" t="str">
        <f aca="false" t="array" ref="AB31:AB31">IFERROR(CONCATENATE((INDEX($A$7:$A$18,SMALL(IF($AC$7:$AC$18&lt;&gt;"",IF($Z$7:$Z$18&lt;&gt;"",ROW($Z$7:$Z$18)-MIN(ROW($Z$7:$Z$18))+1,""),""),ROW()-ROW(A$21)+1))),),"")</f>
        <v/>
      </c>
      <c r="AE31" s="0" t="str">
        <f aca="false" t="array" ref="AE31:AE31">IFERROR(CONCATENATE((INDEX($AH$7:$AH$18,SMALL(IF($AH$7:$AH$18&lt;&gt;"",IF($AE$7:$AE$18&lt;&gt;"",ROW($AE$7:$AE$18)-MIN(ROW($AE$7:$AE$18))+1,""),""),ROW()-ROW(A$21)+1)))," "),"")</f>
        <v/>
      </c>
      <c r="AF31" s="0" t="str">
        <f aca="false" t="array" ref="AF31:AF31">IFERROR(CONCATENATE(TEXT(INDEX($AE$7:$AE$18,SMALL(IF($AH$7:$AH$18&lt;&gt;"",IF($AE$7:$AE$18&lt;&gt;"",ROW($AE$7:$AE$18)-MIN(ROW($AE$7:$AE$18))+1,""),""),ROW()-ROW(A$21)+1)),"##0")," "),"")</f>
        <v/>
      </c>
      <c r="AG31" s="0" t="str">
        <f aca="false" t="array" ref="AG31:AG31">IFERROR(CONCATENATE((INDEX($A$7:$A$18,SMALL(IF($AH$7:$AH$18&lt;&gt;"",IF($AE$7:$AE$18&lt;&gt;"",ROW($AE$7:$AE$18)-MIN(ROW($AE$7:$AE$18))+1,""),""),ROW()-ROW(A$21)+1))),),"")</f>
        <v/>
      </c>
      <c r="AJ31" s="0" t="str">
        <f aca="false" t="array" ref="AJ31:AJ31">IFERROR(CONCATENATE((INDEX($AM$7:$AM$18,SMALL(IF($AM$7:$AM$18&lt;&gt;"",IF($AJ$7:$AJ$18&lt;&gt;"",ROW($AJ$7:$AJ$18)-MIN(ROW($AJ$7:$AJ$18))+1,""),""),ROW()-ROW(A$21)+1)))," "),"")</f>
        <v/>
      </c>
      <c r="AK31" s="0" t="str">
        <f aca="false" t="array" ref="AK31:AK31">IFERROR(CONCATENATE(TEXT(INDEX($AJ$7:$AJ$18,SMALL(IF($AM$7:$AM$18&lt;&gt;"",IF($AJ$7:$AJ$18&lt;&gt;"",ROW($AJ$7:$AJ$18)-MIN(ROW($AJ$7:$AJ$18))+1,""),""),ROW()-ROW(A$21)+1)),"##0")," "),"")</f>
        <v/>
      </c>
      <c r="AL31" s="0" t="str">
        <f aca="false" t="array" ref="AL31:AL31">IFERROR(CONCATENATE((INDEX($A$7:$A$18,SMALL(IF($AM$7:$AM$18&lt;&gt;"",IF($AJ$7:$AJ$18&lt;&gt;"",ROW($AJ$7:$AJ$18)-MIN(ROW($AJ$7:$AJ$18))+1,""),""),ROW()-ROW(A$21)+1))),),"")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IFERROR(CONCATENATE(TEXT(INDEX($K$7:$K$18,SMALL(IF($N$7:$N$18&lt;&gt;"",IF($K$7:$K$18&lt;&gt;"",ROW($K$7:$K$18)-MIN(ROW($K$7:$K$18))+1,""),""),ROW()-ROW(A$21)+1)),"##0"),","),"")</f>
        <v/>
      </c>
      <c r="L32" s="0" t="str">
        <f aca="false" t="array" ref="L32:L32">IFERROR(CONCATENATE((INDEX($N$7:$N$18,SMALL(IF($N$7:$N$18&lt;&gt;"",IF($K$7:$K$18&lt;&gt;"",ROW($K$7:$K$18)-MIN(ROW($K$7:$K$18))+1,""),""),ROW()-ROW(A$21)+1))),","),"")</f>
        <v/>
      </c>
      <c r="M32" s="0" t="str">
        <f aca="false" t="array" ref="M32:M32">IFERROR(CONCATENATE((INDEX($A$7:$A$18,SMALL(IF($N$7:$N$18&lt;&gt;"",IF($K$7:$K$18&lt;&gt;"",ROW($K$7:$K$18)-MIN(ROW($K$7:$K$18))+1,""),""),ROW()-ROW(A$21)+1))),),"")</f>
        <v/>
      </c>
      <c r="P32" s="0" t="str">
        <f aca="false" t="array" ref="P32:P32">IFERROR(CONCATENATE((INDEX($S$7:$S$18,SMALL(IF($S$7:$S$18&lt;&gt;"",IF($P$7:$P$18&lt;&gt;"",ROW($P$7:$P$18)-MIN(ROW($P$7:$P$18))+1,""),""),ROW()-ROW(A$21)+1)))," "),"")</f>
        <v/>
      </c>
      <c r="Q32" s="0" t="str">
        <f aca="false" t="array" ref="Q32:Q32">IFERROR(CONCATENATE(TEXT(INDEX($P$7:$P$18,SMALL(IF($S$7:$S$18&lt;&gt;"",IF($P$7:$P$18&lt;&gt;"",ROW($P$7:$P$18)-MIN(ROW($P$7:$P$18))+1,""),""),ROW()-ROW(A$21)+1)),"##0")," "),"")</f>
        <v/>
      </c>
      <c r="R32" s="0" t="str">
        <f aca="false" t="array" ref="R32:R32">IFERROR(CONCATENATE((INDEX($A$7:$A$18,SMALL(IF($S$7:$S$18&lt;&gt;"",IF($P$7:$P$18&lt;&gt;"",ROW($P$7:$P$18)-MIN(ROW($P$7:$P$18))+1,""),""),ROW()-ROW(A$21)+1))),),"")</f>
        <v/>
      </c>
      <c r="U32" s="0" t="str">
        <f aca="false" t="array" ref="U32:U32">IFERROR(CONCATENATE((INDEX($X$7:$X$18,SMALL(IF($X$7:$X$18&lt;&gt;"",IF($U$7:$U$18&lt;&gt;"",ROW($U$7:$U$18)-MIN(ROW($U$7:$U$18))+1,""),""),ROW()-ROW(A$21)+1)))," "),"")</f>
        <v/>
      </c>
      <c r="V32" s="0" t="str">
        <f aca="false" t="array" ref="V32:V32">IFERROR(CONCATENATE(TEXT(INDEX($U$7:$U$18,SMALL(IF($X$7:$X$18&lt;&gt;"",IF($U$7:$U$18&lt;&gt;"",ROW($U$7:$U$18)-MIN(ROW($U$7:$U$18))+1,""),""),ROW()-ROW(A$21)+1)),"##0")," "),"")</f>
        <v/>
      </c>
      <c r="W32" s="0" t="str">
        <f aca="false" t="array" ref="W32:W32">IFERROR(CONCATENATE((INDEX($A$7:$A$18,SMALL(IF($X$7:$X$18&lt;&gt;"",IF($U$7:$U$18&lt;&gt;"",ROW($U$7:$U$18)-MIN(ROW($U$7:$U$18))+1,""),""),ROW()-ROW(A$21)+1))),),"")</f>
        <v/>
      </c>
      <c r="Z32" s="0" t="str">
        <f aca="false" t="array" ref="Z32:Z32">IFERROR(CONCATENATE((INDEX($AC$7:$AC$18,SMALL(IF($AC$7:$AC$18&lt;&gt;"",IF($Z$7:$Z$18&lt;&gt;"",ROW($Z$7:$Z$18)-MIN(ROW($Z$7:$Z$18))+1,""),""),ROW()-ROW(A$21)+1))),","),"")</f>
        <v/>
      </c>
      <c r="AA32" s="0" t="str">
        <f aca="false" t="array" ref="AA32:AA32">IFERROR(CONCATENATE(TEXT(INDEX($Z$7:$Z$18,SMALL(IF($AC$7:$AC$18&lt;&gt;"",IF($Z$7:$Z$18&lt;&gt;"",ROW($Z$7:$Z$18)-MIN(ROW($Z$7:$Z$18))+1,""),""),ROW()-ROW(A$21)+1)),"##0"),","),"")</f>
        <v/>
      </c>
      <c r="AB32" s="0" t="str">
        <f aca="false" t="array" ref="AB32:AB32">IFERROR(CONCATENATE((INDEX($A$7:$A$18,SMALL(IF($AC$7:$AC$18&lt;&gt;"",IF($Z$7:$Z$18&lt;&gt;"",ROW($Z$7:$Z$18)-MIN(ROW($Z$7:$Z$18))+1,""),""),ROW()-ROW(A$21)+1))),),"")</f>
        <v/>
      </c>
      <c r="AE32" s="0" t="str">
        <f aca="false" t="array" ref="AE32:AE32">IFERROR(CONCATENATE((INDEX($AH$7:$AH$18,SMALL(IF($AH$7:$AH$18&lt;&gt;"",IF($AE$7:$AE$18&lt;&gt;"",ROW($AE$7:$AE$18)-MIN(ROW($AE$7:$AE$18))+1,""),""),ROW()-ROW(A$21)+1)))," "),"")</f>
        <v/>
      </c>
      <c r="AF32" s="0" t="str">
        <f aca="false" t="array" ref="AF32:AF32">IFERROR(CONCATENATE(TEXT(INDEX($AE$7:$AE$18,SMALL(IF($AH$7:$AH$18&lt;&gt;"",IF($AE$7:$AE$18&lt;&gt;"",ROW($AE$7:$AE$18)-MIN(ROW($AE$7:$AE$18))+1,""),""),ROW()-ROW(A$21)+1)),"##0")," "),"")</f>
        <v/>
      </c>
      <c r="AG32" s="0" t="str">
        <f aca="false" t="array" ref="AG32:AG32">IFERROR(CONCATENATE((INDEX($A$7:$A$18,SMALL(IF($AH$7:$AH$18&lt;&gt;"",IF($AE$7:$AE$18&lt;&gt;"",ROW($AE$7:$AE$18)-MIN(ROW($AE$7:$AE$18))+1,""),""),ROW()-ROW(A$21)+1))),),"")</f>
        <v/>
      </c>
      <c r="AJ32" s="0" t="str">
        <f aca="false" t="array" ref="AJ32:AJ32">IFERROR(CONCATENATE((INDEX($AM$7:$AM$18,SMALL(IF($AM$7:$AM$18&lt;&gt;"",IF($AJ$7:$AJ$18&lt;&gt;"",ROW($AJ$7:$AJ$18)-MIN(ROW($AJ$7:$AJ$18))+1,""),""),ROW()-ROW(A$21)+1)))," "),"")</f>
        <v/>
      </c>
      <c r="AK32" s="0" t="str">
        <f aca="false" t="array" ref="AK32:AK32">IFERROR(CONCATENATE(TEXT(INDEX($AJ$7:$AJ$18,SMALL(IF($AM$7:$AM$18&lt;&gt;"",IF($AJ$7:$AJ$18&lt;&gt;"",ROW($AJ$7:$AJ$18)-MIN(ROW($AJ$7:$AJ$18))+1,""),""),ROW()-ROW(A$21)+1)),"##0")," "),"")</f>
        <v/>
      </c>
      <c r="AL32" s="0" t="str">
        <f aca="false" t="array" ref="AL32:AL32">IFERROR(CONCATENATE((INDEX($A$7:$A$18,SMALL(IF($AM$7:$AM$18&lt;&gt;"",IF($AJ$7:$AJ$18&lt;&gt;"",ROW($AJ$7:$AJ$18)-MIN(ROW($AJ$7:$AJ$18))+1,""),""),ROW()-ROW(A$21)+1))),),"")</f>
        <v/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G10">
    <cfRule type="expression" priority="2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3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4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1">
    <cfRule type="expression" priority="5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6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7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2">
    <cfRule type="expression" priority="8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9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10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3">
    <cfRule type="expression" priority="11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12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13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4">
    <cfRule type="expression" priority="14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15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16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5">
    <cfRule type="expression" priority="17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18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19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6">
    <cfRule type="expression" priority="20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21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22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7">
    <cfRule type="expression" priority="23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24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25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8">
    <cfRule type="expression" priority="26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27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28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7">
    <cfRule type="expression" priority="29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30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31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8">
    <cfRule type="expression" priority="32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33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34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9">
    <cfRule type="expression" priority="35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36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37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J10">
    <cfRule type="cellIs" priority="38" operator="equal" aboveAverage="0" equalAverage="0" bottom="0" percent="0" rank="0" text="" dxfId="0">
      <formula>0</formula>
    </cfRule>
    <cfRule type="cellIs" priority="39" operator="lessThan" aboveAverage="0" equalAverage="0" bottom="0" percent="0" rank="0" text="" dxfId="1">
      <formula>G10</formula>
    </cfRule>
  </conditionalFormatting>
  <conditionalFormatting sqref="J11">
    <cfRule type="cellIs" priority="40" operator="equal" aboveAverage="0" equalAverage="0" bottom="0" percent="0" rank="0" text="" dxfId="0">
      <formula>0</formula>
    </cfRule>
    <cfRule type="cellIs" priority="41" operator="lessThan" aboveAverage="0" equalAverage="0" bottom="0" percent="0" rank="0" text="" dxfId="1">
      <formula>G11</formula>
    </cfRule>
  </conditionalFormatting>
  <conditionalFormatting sqref="J16">
    <cfRule type="cellIs" priority="42" operator="equal" aboveAverage="0" equalAverage="0" bottom="0" percent="0" rank="0" text="" dxfId="0">
      <formula>0</formula>
    </cfRule>
    <cfRule type="cellIs" priority="43" operator="lessThan" aboveAverage="0" equalAverage="0" bottom="0" percent="0" rank="0" text="" dxfId="1">
      <formula>G16</formula>
    </cfRule>
  </conditionalFormatting>
  <conditionalFormatting sqref="J17">
    <cfRule type="cellIs" priority="44" operator="equal" aboveAverage="0" equalAverage="0" bottom="0" percent="0" rank="0" text="" dxfId="0">
      <formula>0</formula>
    </cfRule>
    <cfRule type="cellIs" priority="45" operator="lessThan" aboveAverage="0" equalAverage="0" bottom="0" percent="0" rank="0" text="" dxfId="1">
      <formula>G17</formula>
    </cfRule>
  </conditionalFormatting>
  <conditionalFormatting sqref="J18">
    <cfRule type="cellIs" priority="46" operator="equal" aboveAverage="0" equalAverage="0" bottom="0" percent="0" rank="0" text="" dxfId="0">
      <formula>0</formula>
    </cfRule>
    <cfRule type="cellIs" priority="47" operator="lessThan" aboveAverage="0" equalAverage="0" bottom="0" percent="0" rank="0" text="" dxfId="1">
      <formula>G18</formula>
    </cfRule>
  </conditionalFormatting>
  <conditionalFormatting sqref="J9">
    <cfRule type="cellIs" priority="48" operator="equal" aboveAverage="0" equalAverage="0" bottom="0" percent="0" rank="0" text="" dxfId="0">
      <formula>0</formula>
    </cfRule>
    <cfRule type="cellIs" priority="49" operator="lessThan" aboveAverage="0" equalAverage="0" bottom="0" percent="0" rank="0" text="" dxfId="1">
      <formula>G9</formula>
    </cfRule>
  </conditionalFormatting>
  <conditionalFormatting sqref="L10">
    <cfRule type="cellIs" priority="50" operator="lessThanOrEqual" aboveAverage="0" equalAverage="0" bottom="0" percent="0" rank="0" text="" dxfId="3">
      <formula>H10</formula>
    </cfRule>
  </conditionalFormatting>
  <conditionalFormatting sqref="L11">
    <cfRule type="cellIs" priority="51" operator="lessThanOrEqual" aboveAverage="0" equalAverage="0" bottom="0" percent="0" rank="0" text="" dxfId="3">
      <formula>H11</formula>
    </cfRule>
  </conditionalFormatting>
  <conditionalFormatting sqref="L16">
    <cfRule type="cellIs" priority="52" operator="lessThanOrEqual" aboveAverage="0" equalAverage="0" bottom="0" percent="0" rank="0" text="" dxfId="3">
      <formula>H16</formula>
    </cfRule>
  </conditionalFormatting>
  <conditionalFormatting sqref="L17">
    <cfRule type="cellIs" priority="53" operator="lessThanOrEqual" aboveAverage="0" equalAverage="0" bottom="0" percent="0" rank="0" text="" dxfId="3">
      <formula>H17</formula>
    </cfRule>
  </conditionalFormatting>
  <conditionalFormatting sqref="L18">
    <cfRule type="cellIs" priority="54" operator="lessThanOrEqual" aboveAverage="0" equalAverage="0" bottom="0" percent="0" rank="0" text="" dxfId="3">
      <formula>H18</formula>
    </cfRule>
  </conditionalFormatting>
  <conditionalFormatting sqref="L9">
    <cfRule type="cellIs" priority="55" operator="lessThanOrEqual" aboveAverage="0" equalAverage="0" bottom="0" percent="0" rank="0" text="" dxfId="3">
      <formula>H9</formula>
    </cfRule>
  </conditionalFormatting>
  <conditionalFormatting sqref="M10">
    <cfRule type="cellIs" priority="56" operator="lessThanOrEqual" aboveAverage="0" equalAverage="0" bottom="0" percent="0" rank="0" text="" dxfId="3">
      <formula>I10</formula>
    </cfRule>
  </conditionalFormatting>
  <conditionalFormatting sqref="M11">
    <cfRule type="cellIs" priority="57" operator="lessThanOrEqual" aboveAverage="0" equalAverage="0" bottom="0" percent="0" rank="0" text="" dxfId="3">
      <formula>I11</formula>
    </cfRule>
  </conditionalFormatting>
  <conditionalFormatting sqref="M16">
    <cfRule type="cellIs" priority="58" operator="lessThanOrEqual" aboveAverage="0" equalAverage="0" bottom="0" percent="0" rank="0" text="" dxfId="3">
      <formula>I16</formula>
    </cfRule>
  </conditionalFormatting>
  <conditionalFormatting sqref="M17">
    <cfRule type="cellIs" priority="59" operator="lessThanOrEqual" aboveAverage="0" equalAverage="0" bottom="0" percent="0" rank="0" text="" dxfId="3">
      <formula>I17</formula>
    </cfRule>
  </conditionalFormatting>
  <conditionalFormatting sqref="M18">
    <cfRule type="cellIs" priority="60" operator="lessThanOrEqual" aboveAverage="0" equalAverage="0" bottom="0" percent="0" rank="0" text="" dxfId="3">
      <formula>I18</formula>
    </cfRule>
  </conditionalFormatting>
  <conditionalFormatting sqref="M9">
    <cfRule type="cellIs" priority="61" operator="lessThanOrEqual" aboveAverage="0" equalAverage="0" bottom="0" percent="0" rank="0" text="" dxfId="3">
      <formula>I9</formula>
    </cfRule>
  </conditionalFormatting>
  <conditionalFormatting sqref="K9:K11">
    <cfRule type="cellIs" priority="62" operator="greaterThan" aboveAverage="0" equalAverage="0" bottom="0" percent="0" rank="0" text="" dxfId="0">
      <formula>J9</formula>
    </cfRule>
  </conditionalFormatting>
  <conditionalFormatting sqref="K16:K18">
    <cfRule type="cellIs" priority="63" operator="greaterThan" aboveAverage="0" equalAverage="0" bottom="0" percent="0" rank="0" text="" dxfId="0">
      <formula>J16</formula>
    </cfRule>
  </conditionalFormatting>
  <hyperlinks>
    <hyperlink ref="N9" r:id="rId2" display="SAM9430-ND"/>
    <hyperlink ref="N10" r:id="rId3" display="S9215-ND"/>
    <hyperlink ref="N11" r:id="rId4" display="MMBT2907ALT3GOSCT-ND"/>
    <hyperlink ref="N16" r:id="rId5" display="MMA7660FCT-ND"/>
    <hyperlink ref="N17" r:id="rId6" display="DAC101S101CIMK/NOPBCT-ND"/>
    <hyperlink ref="N18" r:id="rId7" display="MKE04Z8VWJ4-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2018-01-13T23:49:40Z</dcterms:created>
  <dc:creator/>
  <dc:description/>
  <dc:language>en-US</dc:language>
  <cp:lastModifiedBy/>
  <dcterms:modified xsi:type="dcterms:W3CDTF">2018-01-13T18:56:44Z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