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serSword. " sheetId="1" state="visible" r:id="rId2"/>
  </sheets>
  <definedNames>
    <definedName function="false" hidden="false" name="BoardQty" vbProcedure="false">'LaserSword. '!$I$1</definedName>
    <definedName function="false" hidden="false" name="digikey_part_data" vbProcedure="false">'LaserSword. '!$J$5:$N$22</definedName>
    <definedName function="false" hidden="false" name="farnell_part_data" vbProcedure="false">'LaserSword. '!$O$5:$S$22</definedName>
    <definedName function="false" hidden="false" name="global_part_data" vbProcedure="false">'LaserSword. '!$A$5:$I$22</definedName>
    <definedName function="false" hidden="false" name="mouser_part_data" vbProcedure="false">'LaserSword. '!$T$5:$X$22</definedName>
    <definedName function="false" hidden="false" name="newark_part_data" vbProcedure="false">'LaserSword. '!$Y$5:$AC$22</definedName>
    <definedName function="false" hidden="false" name="rs_part_data" vbProcedure="false">'LaserSword. '!$AD$5:$AH$22</definedName>
    <definedName function="false" hidden="false" name="tme_part_data" vbProcedure="false">'LaserSword. '!$AI$5:$AM$22</definedName>
    <definedName function="false" hidden="false" name="TotalCost" vbProcedure="false">'LaserSword. '!$I$2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A6" authorId="0">
      <text>
        <r>
          <rPr>
            <sz val="8"/>
            <color rgb="FF000000"/>
            <rFont val="Tahoma"/>
            <family val="2"/>
            <charset val="1"/>
          </rPr>
          <t xml:space="preserve">Schematic identifier for each part.</t>
        </r>
      </text>
    </comment>
    <comment ref="B6" authorId="0">
      <text>
        <r>
          <rPr>
            <sz val="8"/>
            <color rgb="FF000000"/>
            <rFont val="Tahoma"/>
            <family val="2"/>
            <charset val="1"/>
          </rPr>
          <t xml:space="preserve">Value of each part.</t>
        </r>
      </text>
    </comment>
    <comment ref="C6" authorId="0">
      <text>
        <r>
          <rPr>
            <sz val="8"/>
            <color rgb="FF000000"/>
            <rFont val="Tahoma"/>
            <family val="2"/>
            <charset val="1"/>
          </rPr>
          <t xml:space="preserve">Description of each part.</t>
        </r>
      </text>
    </comment>
    <comment ref="D6" authorId="0">
      <text>
        <r>
          <rPr>
            <sz val="8"/>
            <color rgb="FF000000"/>
            <rFont val="Tahoma"/>
            <family val="2"/>
            <charset val="1"/>
          </rPr>
          <t xml:space="preserve">PCB footprint for each part.</t>
        </r>
      </text>
    </comment>
    <comment ref="E6" authorId="0">
      <text>
        <r>
          <rPr>
            <sz val="8"/>
            <color rgb="FF000000"/>
            <rFont val="Tahoma"/>
            <family val="2"/>
            <charset val="1"/>
          </rPr>
          <t xml:space="preserve">Manufacturer of each part.</t>
        </r>
      </text>
    </comment>
    <comment ref="F6" authorId="0">
      <text>
        <r>
          <rPr>
            <sz val="8"/>
            <color rgb="FF000000"/>
            <rFont val="Tahoma"/>
            <family val="2"/>
            <charset val="1"/>
          </rPr>
          <t xml:space="preserve">Manufacturer number for each part.</t>
        </r>
      </text>
    </comment>
    <comment ref="G6" authorId="0">
      <text>
        <r>
          <rPr>
            <sz val="8"/>
            <color rgb="FF000000"/>
            <rFont val="Tahoma"/>
            <family val="2"/>
            <charset val="1"/>
          </rPr>
          <t xml:space="preserve">Total number of each part needed to assemble the board.
Red -&gt; No parts available.
Orange -&gt; Parts available, but not enough.
Yellow -&gt; Enough parts available, but haven't purchased enough.</t>
        </r>
      </text>
    </comment>
    <comment ref="H6" authorId="0">
      <text>
        <r>
          <rPr>
            <sz val="8"/>
            <color rgb="FF000000"/>
            <rFont val="Tahoma"/>
            <family val="2"/>
            <charset val="1"/>
          </rPr>
          <t xml:space="preserve">Minimum unit price for each part across all distributors.</t>
        </r>
      </text>
    </comment>
    <comment ref="I6" authorId="0">
      <text>
        <r>
          <rPr>
            <sz val="8"/>
            <color rgb="FF000000"/>
            <rFont val="Tahoma"/>
            <family val="2"/>
            <charset val="1"/>
          </rPr>
          <t xml:space="preserve">Minimum extended price for each part across all distributors.</t>
        </r>
      </text>
    </comment>
    <comment ref="J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K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K24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L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L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$1.44      $1.44
    10   $1.27     $12.67
   100   $1.09    $109.34
   500   $0.89    $447.30
  1000   $0.80    $795.20
  5000   $0.70   $3479.00
 10000   $0.66   $6610.10</t>
        </r>
      </text>
    </comment>
    <comment ref="L1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$3.01      $3.01
    10   $2.89     $28.90
   100   $2.41    $240.84
   500   $2.05   $1023.57
  1000   $1.75   $1746.09
  5000   $1.74   $8697.00</t>
        </r>
      </text>
    </comment>
    <comment ref="L1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$3.01      $3.01
    10   $2.89     $28.90
   100   $2.41    $240.84
   500   $2.05   $1023.57
  1000   $1.75   $1746.09
  5000   $1.74   $8697.00</t>
        </r>
      </text>
    </comment>
    <comment ref="L1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$3.01      $3.01
    10   $2.89     $28.90
   100   $2.41    $240.84
   500   $2.05   $1023.57
  1000   $1.75   $1746.09
  5000   $1.74   $8697.00</t>
        </r>
      </text>
    </comment>
    <comment ref="L14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$0.10      $0.10
    10   $0.09      $0.86
    25   $0.08      $1.96
   100   $0.06      $5.64
   250   $0.03      $8.31
   500   $0.03     $13.79
  1000   $0.02     $18.81
  3000   $0.02     $46.59
  6000   $0.01     $84.06
 15000   $0.01    $182.70
 30000   $0.01    $328.80
 75000   $0.01    $730.50
150000   $0.01   $1218.00</t>
        </r>
      </text>
    </comment>
    <comment ref="L19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$1.81      $1.81
     5   $1.74      $8.71
    10   $1.42     $14.15
    25   $1.22     $30.48
    50   $1.06     $52.79
   100   $0.96     $95.79
   500   $0.81    $402.74
  1000   $0.72    $718.39
  3000   $0.70   $2111.70
  5000   $0.65   $3265.45
 10000   $0.62   $6159.20</t>
        </r>
      </text>
    </comment>
    <comment ref="L20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$1.65      $1.65
    10   $1.47     $14.71
   100   $1.15    $114.66
   500   $0.95    $473.59
  1000   $0.60    $605.00
  3000   $0.60   $1815.00</t>
        </r>
      </text>
    </comment>
    <comment ref="L21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$1.62      $1.62
    10   $1.45     $14.46
   100   $1.13    $112.70
  1000   $0.73    $735.00</t>
        </r>
      </text>
    </comment>
    <comment ref="L22" authorId="0">
      <text>
        <r>
          <rPr>
            <sz val="8"/>
            <color rgb="FF000000"/>
            <rFont val="Tahoma"/>
            <family val="2"/>
            <charset val="1"/>
          </rPr>
          <t xml:space="preserve">Qty/Price Breaks:
  Qty  -  Unit$  -  Ext$
================
     1   $0.51      $0.51
    10   $0.43      $4.34
   100   $0.32     $32.42
   500   $0.25    $127.35
  1000   $0.20    $196.81
  2500   $0.17    $435.55
  5000   $0.16    $814.90
 12500   $0.15   $1896.75
 25000   $0.14   $3596.75
 62500   $0.14   $8781.25</t>
        </r>
      </text>
    </comment>
    <comment ref="M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M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N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O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P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P24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Q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R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R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S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T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U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U24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V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W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W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X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Y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Z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Z24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A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B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B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C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AD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E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E24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F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G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G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H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  <comment ref="AI6" authorId="0">
      <text>
        <r>
          <rPr>
            <sz val="8"/>
            <color rgb="FF000000"/>
            <rFont val="Tahoma"/>
            <family val="2"/>
            <charset val="1"/>
          </rPr>
          <t xml:space="preserve">Available quantity of each part at the distributor.
Red -&gt; No quantity available.
Orange -&gt; Too little quantity available.</t>
        </r>
      </text>
    </comment>
    <comment ref="AJ6" authorId="0">
      <text>
        <r>
          <rPr>
            <sz val="8"/>
            <color rgb="FF000000"/>
            <rFont val="Tahoma"/>
            <family val="2"/>
            <charset val="1"/>
          </rPr>
          <t xml:space="preserve">Purchase quantity of each part from this distributor.
Red -&gt; Purchasing more than the available quantity.</t>
        </r>
      </text>
    </comment>
    <comment ref="AJ24" authorId="0">
      <text>
        <r>
          <rPr>
            <sz val="8"/>
            <color rgb="FF000000"/>
            <rFont val="Tahoma"/>
            <family val="2"/>
            <charset val="1"/>
          </rPr>
          <t xml:space="preserve">Copy the information below to the BOM import page of the distributor web site.</t>
        </r>
      </text>
    </comment>
    <comment ref="AK6" authorId="0">
      <text>
        <r>
          <rPr>
            <sz val="8"/>
            <color rgb="FF000000"/>
            <rFont val="Tahoma"/>
            <family val="2"/>
            <charset val="1"/>
          </rPr>
          <t xml:space="preserve">Unit price of each part from this distributor.
Green -&gt; lowest price.</t>
        </r>
      </text>
    </comment>
    <comment ref="AL3" authorId="0">
      <text>
        <r>
          <rPr>
            <sz val="8"/>
            <color rgb="FF000000"/>
            <rFont val="Tahoma"/>
            <family val="2"/>
            <charset val="1"/>
          </rPr>
          <t xml:space="preserve">Number of parts found at this distributor.</t>
        </r>
      </text>
    </comment>
    <comment ref="AL6" authorId="0">
      <text>
        <r>
          <rPr>
            <sz val="8"/>
            <color rgb="FF000000"/>
            <rFont val="Tahoma"/>
            <family val="2"/>
            <charset val="1"/>
          </rPr>
          <t xml:space="preserve">(Unit Price) x (Purchase Qty) of each part from this distributor.
Red -&gt; Next price break is cheaper.
Green -&gt; Cheapest supplier.</t>
        </r>
      </text>
    </comment>
    <comment ref="AM6" authorId="0">
      <text>
        <r>
          <rPr>
            <sz val="8"/>
            <color rgb="FF000000"/>
            <rFont val="Tahoma"/>
            <family val="2"/>
            <charset val="1"/>
          </rPr>
          <t xml:space="preserve">Distributor-assigned catalog number for each part and link to its web page (ctrl-click).</t>
        </r>
      </text>
    </comment>
  </commentList>
</comments>
</file>

<file path=xl/sharedStrings.xml><?xml version="1.0" encoding="utf-8"?>
<sst xmlns="http://schemas.openxmlformats.org/spreadsheetml/2006/main" count="114" uniqueCount="76">
  <si>
    <t xml:space="preserve">Proj:</t>
  </si>
  <si>
    <t xml:space="preserve">None</t>
  </si>
  <si>
    <t xml:space="preserve">Board Qty:</t>
  </si>
  <si>
    <t xml:space="preserve">Co.:</t>
  </si>
  <si>
    <t xml:space="preserve">Total Cost:</t>
  </si>
  <si>
    <t xml:space="preserve">Prj date:</t>
  </si>
  <si>
    <t xml:space="preserve">Unit Cost:</t>
  </si>
  <si>
    <t xml:space="preserve">$ date:</t>
  </si>
  <si>
    <t xml:space="preserve">2018-01-16 21:50:55</t>
  </si>
  <si>
    <t xml:space="preserve">Global Part Info</t>
  </si>
  <si>
    <t xml:space="preserve">Digi-Key</t>
  </si>
  <si>
    <t xml:space="preserve">Farnell</t>
  </si>
  <si>
    <t xml:space="preserve">Mouser</t>
  </si>
  <si>
    <t xml:space="preserve">Newark</t>
  </si>
  <si>
    <t xml:space="preserve">Rs Components</t>
  </si>
  <si>
    <t xml:space="preserve">Tme</t>
  </si>
  <si>
    <t xml:space="preserve">Refs</t>
  </si>
  <si>
    <t xml:space="preserve">Value</t>
  </si>
  <si>
    <t xml:space="preserve">Desc</t>
  </si>
  <si>
    <t xml:space="preserve">Footprint</t>
  </si>
  <si>
    <t xml:space="preserve">Manf</t>
  </si>
  <si>
    <t xml:space="preserve">Manf#</t>
  </si>
  <si>
    <t xml:space="preserve">Qty</t>
  </si>
  <si>
    <t xml:space="preserve">Unit$</t>
  </si>
  <si>
    <t xml:space="preserve">Ext$</t>
  </si>
  <si>
    <t xml:space="preserve">Avail</t>
  </si>
  <si>
    <t xml:space="preserve">Purch</t>
  </si>
  <si>
    <t xml:space="preserve">Cat#</t>
  </si>
  <si>
    <t xml:space="preserve">C1,C3,C5,C6</t>
  </si>
  <si>
    <t xml:space="preserve">0.1uF</t>
  </si>
  <si>
    <t xml:space="preserve">Capacitors_SMD:C_0603_HandSoldering</t>
  </si>
  <si>
    <t xml:space="preserve">C2,C4,C7,C8</t>
  </si>
  <si>
    <t xml:space="preserve">10uF</t>
  </si>
  <si>
    <t xml:space="preserve">J1</t>
  </si>
  <si>
    <t xml:space="preserve">SWD</t>
  </si>
  <si>
    <t xml:space="preserve">Pin_Headers:Pin_Header_Straight_2x05_Pitch1.27mm</t>
  </si>
  <si>
    <t xml:space="preserve">SAM9430-ND</t>
  </si>
  <si>
    <t xml:space="preserve">J2</t>
  </si>
  <si>
    <t xml:space="preserve">INPUTS</t>
  </si>
  <si>
    <t xml:space="preserve">Pin_Headers:Pin_Header_Straight_1x05_Pitch1.00mm</t>
  </si>
  <si>
    <t xml:space="preserve">S9215-ND</t>
  </si>
  <si>
    <t xml:space="preserve">J3</t>
  </si>
  <si>
    <t xml:space="preserve">OUTPUTS</t>
  </si>
  <si>
    <t xml:space="preserve">J4</t>
  </si>
  <si>
    <t xml:space="preserve">DEBUG</t>
  </si>
  <si>
    <t xml:space="preserve">MH1</t>
  </si>
  <si>
    <t xml:space="preserve">MountingHole_2.2mm_M2</t>
  </si>
  <si>
    <t xml:space="preserve">Q1,Q2</t>
  </si>
  <si>
    <t xml:space="preserve">Q_NPN_BEC</t>
  </si>
  <si>
    <t xml:space="preserve">TO_SOT_Packages_SMD:SOT-23</t>
  </si>
  <si>
    <t xml:space="preserve">MMBT3904TPMSCT-ND</t>
  </si>
  <si>
    <t xml:space="preserve">R1,R5</t>
  </si>
  <si>
    <t xml:space="preserve">1k</t>
  </si>
  <si>
    <t xml:space="preserve">Resistors_SMD:R_0603_HandSoldering</t>
  </si>
  <si>
    <t xml:space="preserve">R2,R7</t>
  </si>
  <si>
    <t xml:space="preserve">330</t>
  </si>
  <si>
    <t xml:space="preserve">R3,R4,R9-R12</t>
  </si>
  <si>
    <t xml:space="preserve">100k</t>
  </si>
  <si>
    <t xml:space="preserve">R6,R8,R13-R16</t>
  </si>
  <si>
    <t xml:space="preserve">4.7k</t>
  </si>
  <si>
    <t xml:space="preserve">U1</t>
  </si>
  <si>
    <t xml:space="preserve">MMA7660FC</t>
  </si>
  <si>
    <t xml:space="preserve">dfn-10-3x3mm_pitch0:DFN-10_3x3mm_Pitch0.5mm</t>
  </si>
  <si>
    <t xml:space="preserve">MMA7660FCT-ND</t>
  </si>
  <si>
    <t xml:space="preserve">U2</t>
  </si>
  <si>
    <t xml:space="preserve">DAC101S101</t>
  </si>
  <si>
    <t xml:space="preserve">TO_SOT_Packages_SMD:SOT-23-6_Handsoldering</t>
  </si>
  <si>
    <t xml:space="preserve">DAC101S101CIMK/NOPBCT-ND</t>
  </si>
  <si>
    <t xml:space="preserve">U3</t>
  </si>
  <si>
    <t xml:space="preserve">MKE04Z8VWJ4</t>
  </si>
  <si>
    <t xml:space="preserve">Housings_SOIC:SO-20_12.8x7.5mm_Pitch1.27mm</t>
  </si>
  <si>
    <t xml:space="preserve">MKE04Z8VWJ4-ND</t>
  </si>
  <si>
    <t xml:space="preserve">U4</t>
  </si>
  <si>
    <t xml:space="preserve">LM358</t>
  </si>
  <si>
    <t xml:space="preserve">Housings_SOIC:SOIC-8_3.9x4.9mm_Pitch1.27mm</t>
  </si>
  <si>
    <t xml:space="preserve">LMV358DR2GOSCT-ND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</si>
</sst>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.00"/>
  </numFmts>
  <fonts count="13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3"/>
      <color rgb="FFFF0000"/>
      <name val="Calibri"/>
      <family val="2"/>
      <charset val="1"/>
    </font>
    <font>
      <b val="true"/>
      <sz val="13"/>
      <color rgb="FF008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8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303030"/>
        <bgColor rgb="FF333300"/>
      </patternFill>
    </fill>
    <fill>
      <patternFill patternType="solid">
        <fgColor rgb="FFCC0000"/>
        <bgColor rgb="FFFF0000"/>
      </patternFill>
    </fill>
    <fill>
      <patternFill patternType="solid">
        <fgColor rgb="FFFF6600"/>
        <bgColor rgb="FFFF9900"/>
      </patternFill>
    </fill>
    <fill>
      <patternFill patternType="solid">
        <fgColor rgb="FF004A85"/>
        <bgColor rgb="FF0C4DA1"/>
      </patternFill>
    </fill>
    <fill>
      <patternFill patternType="solid">
        <fgColor rgb="FFA2AE06"/>
        <bgColor rgb="FF808000"/>
      </patternFill>
    </fill>
    <fill>
      <patternFill patternType="solid">
        <fgColor rgb="FFFF0000"/>
        <bgColor rgb="FFCC0000"/>
      </patternFill>
    </fill>
    <fill>
      <patternFill patternType="solid">
        <fgColor rgb="FF0C4DA1"/>
        <bgColor rgb="FF004A85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dxfs count="4"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C4DA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80FF80"/>
      <rgbColor rgb="FFFFFF99"/>
      <rgbColor rgb="FF99CCFF"/>
      <rgbColor rgb="FFFF99CC"/>
      <rgbColor rgb="FFCC99FF"/>
      <rgbColor rgb="FFFFCC99"/>
      <rgbColor rgb="FF3366FF"/>
      <rgbColor rgb="FF33CCCC"/>
      <rgbColor rgb="FFA2AE06"/>
      <rgbColor rgb="FFFFCC00"/>
      <rgbColor rgb="FFFF9900"/>
      <rgbColor rgb="FFFF6600"/>
      <rgbColor rgb="FF666699"/>
      <rgbColor rgb="FF969696"/>
      <rgbColor rgb="FF004A85"/>
      <rgbColor rgb="FF339966"/>
      <rgbColor rgb="FF003300"/>
      <rgbColor rgb="FF333300"/>
      <rgbColor rgb="FF993300"/>
      <rgbColor rgb="FF993366"/>
      <rgbColor rgb="FF333399"/>
      <rgbColor rgb="FF30303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hyperlink" Target="http://www.digikey.com/scripts/DkSearch/dksus.dll?WT.z_header=search_go&amp;lang=en&amp;keywords=SAM9430-ND+" TargetMode="External"/><Relationship Id="rId3" Type="http://schemas.openxmlformats.org/officeDocument/2006/relationships/hyperlink" Target="http://www.digikey.com/scripts/DkSearch/dksus.dll?WT.z_header=search_go&amp;lang=en&amp;keywords=S9215-ND+" TargetMode="External"/><Relationship Id="rId4" Type="http://schemas.openxmlformats.org/officeDocument/2006/relationships/hyperlink" Target="http://www.digikey.com/scripts/DkSearch/dksus.dll?WT.z_header=search_go&amp;lang=en&amp;keywords=S9215-ND+" TargetMode="External"/><Relationship Id="rId5" Type="http://schemas.openxmlformats.org/officeDocument/2006/relationships/hyperlink" Target="http://www.digikey.com/scripts/DkSearch/dksus.dll?WT.z_header=search_go&amp;lang=en&amp;keywords=S9215-ND+" TargetMode="External"/><Relationship Id="rId6" Type="http://schemas.openxmlformats.org/officeDocument/2006/relationships/hyperlink" Target="http://www.digikey.com/scripts/DkSearch/dksus.dll?WT.z_header=search_go&amp;lang=en&amp;keywords=MMBT3904TPMSCT-ND+" TargetMode="External"/><Relationship Id="rId7" Type="http://schemas.openxmlformats.org/officeDocument/2006/relationships/hyperlink" Target="http://www.digikey.com/scripts/DkSearch/dksus.dll?WT.z_header=search_go&amp;lang=en&amp;keywords=MMA7660FCT-ND+" TargetMode="External"/><Relationship Id="rId8" Type="http://schemas.openxmlformats.org/officeDocument/2006/relationships/hyperlink" Target="http://www.digikey.com/scripts/DkSearch/dksus.dll?WT.z_header=search_go&amp;lang=en&amp;keywords=DAC101S101CIMK%2FNOPBCT-ND+" TargetMode="External"/><Relationship Id="rId9" Type="http://schemas.openxmlformats.org/officeDocument/2006/relationships/hyperlink" Target="http://www.digikey.com/scripts/DkSearch/dksus.dll?WT.z_header=search_go&amp;lang=en&amp;keywords=MKE04Z8VWJ4-ND+" TargetMode="External"/><Relationship Id="rId10" Type="http://schemas.openxmlformats.org/officeDocument/2006/relationships/hyperlink" Target="http://www.digikey.com/scripts/DkSearch/dksus.dll?WT.z_header=search_go&amp;lang=en&amp;keywords=LMV358DR2GOSCT-ND+" TargetMode="External"/><Relationship Id="rId11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9" ySplit="6" topLeftCell="J7" activePane="bottomRight" state="frozen"/>
      <selection pane="topLeft" activeCell="A1" activeCellId="0" sqref="A1"/>
      <selection pane="topRight" activeCell="J1" activeCellId="0" sqref="J1"/>
      <selection pane="bottomLeft" activeCell="A7" activeCellId="0" sqref="A7"/>
      <selection pane="bottomRight" activeCell="B14" activeCellId="0" sqref="B14"/>
    </sheetView>
  </sheetViews>
  <sheetFormatPr defaultRowHeight="15" zeroHeight="false" outlineLevelRow="0" outlineLevelCol="2"/>
  <cols>
    <col collapsed="false" customWidth="true" hidden="false" outlineLevel="0" max="8" min="1" style="0" width="9.14"/>
    <col collapsed="false" customWidth="true" hidden="false" outlineLevel="0" max="9" min="9" style="0" width="15.71"/>
    <col collapsed="false" customWidth="true" hidden="false" outlineLevel="1" max="10" min="10" style="0" width="9.14"/>
    <col collapsed="false" customWidth="true" hidden="false" outlineLevel="2" max="12" min="11" style="0" width="9.14"/>
    <col collapsed="false" customWidth="true" hidden="false" outlineLevel="0" max="13" min="13" style="0" width="15.71"/>
    <col collapsed="false" customWidth="true" hidden="false" outlineLevel="2" max="14" min="14" style="0" width="15.71"/>
    <col collapsed="false" customWidth="true" hidden="false" outlineLevel="1" max="15" min="15" style="0" width="9.14"/>
    <col collapsed="false" customWidth="true" hidden="false" outlineLevel="2" max="17" min="16" style="0" width="9.14"/>
    <col collapsed="false" customWidth="true" hidden="false" outlineLevel="0" max="18" min="18" style="0" width="15.71"/>
    <col collapsed="false" customWidth="true" hidden="false" outlineLevel="2" max="19" min="19" style="0" width="15.71"/>
    <col collapsed="false" customWidth="true" hidden="false" outlineLevel="1" max="20" min="20" style="0" width="9.14"/>
    <col collapsed="false" customWidth="true" hidden="false" outlineLevel="2" max="22" min="21" style="0" width="9.14"/>
    <col collapsed="false" customWidth="true" hidden="false" outlineLevel="0" max="23" min="23" style="0" width="15.71"/>
    <col collapsed="false" customWidth="true" hidden="false" outlineLevel="2" max="24" min="24" style="0" width="15.71"/>
    <col collapsed="false" customWidth="true" hidden="false" outlineLevel="1" max="25" min="25" style="0" width="9.14"/>
    <col collapsed="false" customWidth="true" hidden="false" outlineLevel="2" max="27" min="26" style="0" width="9.14"/>
    <col collapsed="false" customWidth="true" hidden="false" outlineLevel="0" max="28" min="28" style="0" width="15.71"/>
    <col collapsed="false" customWidth="true" hidden="false" outlineLevel="2" max="29" min="29" style="0" width="15.71"/>
    <col collapsed="false" customWidth="true" hidden="false" outlineLevel="1" max="30" min="30" style="0" width="9.14"/>
    <col collapsed="false" customWidth="true" hidden="false" outlineLevel="2" max="32" min="31" style="0" width="9.14"/>
    <col collapsed="false" customWidth="true" hidden="false" outlineLevel="0" max="33" min="33" style="0" width="15.71"/>
    <col collapsed="false" customWidth="true" hidden="false" outlineLevel="2" max="34" min="34" style="0" width="15.71"/>
    <col collapsed="false" customWidth="true" hidden="false" outlineLevel="1" max="35" min="35" style="0" width="9.14"/>
    <col collapsed="false" customWidth="true" hidden="false" outlineLevel="2" max="37" min="36" style="0" width="9.14"/>
    <col collapsed="false" customWidth="true" hidden="false" outlineLevel="0" max="38" min="38" style="0" width="15.71"/>
    <col collapsed="false" customWidth="true" hidden="false" outlineLevel="2" max="39" min="39" style="0" width="15.71"/>
    <col collapsed="false" customWidth="true" hidden="false" outlineLevel="0" max="1025" min="40" style="0" width="8.53"/>
  </cols>
  <sheetData>
    <row r="1" customFormat="false" ht="15" hidden="false" customHeight="false" outlineLevel="0" collapsed="false">
      <c r="A1" s="1" t="s">
        <v>0</v>
      </c>
      <c r="B1" s="2" t="s">
        <v>1</v>
      </c>
      <c r="H1" s="3" t="s">
        <v>2</v>
      </c>
      <c r="I1" s="3" t="n">
        <v>2</v>
      </c>
    </row>
    <row r="2" customFormat="false" ht="15" hidden="false" customHeight="false" outlineLevel="0" collapsed="false">
      <c r="A2" s="1" t="s">
        <v>3</v>
      </c>
      <c r="B2" s="2" t="s">
        <v>1</v>
      </c>
      <c r="H2" s="1" t="s">
        <v>4</v>
      </c>
      <c r="I2" s="4" t="n">
        <f aca="false">SUM(I7:I22)</f>
        <v>20.48</v>
      </c>
      <c r="M2" s="4" t="n">
        <f aca="false">SUM(M7:M22)</f>
        <v>20.48</v>
      </c>
      <c r="R2" s="4" t="n">
        <f aca="false">SUM(R7:R22)</f>
        <v>0</v>
      </c>
      <c r="W2" s="4" t="n">
        <f aca="false">SUM(W7:W22)</f>
        <v>0</v>
      </c>
      <c r="AB2" s="4" t="n">
        <f aca="false">SUM(AB7:AB22)</f>
        <v>0</v>
      </c>
      <c r="AG2" s="4" t="n">
        <f aca="false">SUM(AG7:AG22)</f>
        <v>0</v>
      </c>
      <c r="AL2" s="4" t="n">
        <f aca="false">SUM(AL7:AL22)</f>
        <v>0</v>
      </c>
    </row>
    <row r="3" customFormat="false" ht="15" hidden="false" customHeight="false" outlineLevel="0" collapsed="false">
      <c r="A3" s="1" t="s">
        <v>5</v>
      </c>
      <c r="B3" s="2" t="s">
        <v>1</v>
      </c>
      <c r="H3" s="1" t="s">
        <v>6</v>
      </c>
      <c r="I3" s="5" t="n">
        <f aca="false">TotalCost/BoardQty</f>
        <v>10.24</v>
      </c>
      <c r="M3" s="6" t="str">
        <f aca="false">(ROWS(M7:M22)-COUNTBLANK(M7:M22))&amp;" of "&amp;ROWS(M7:M22)&amp;" parts found"</f>
        <v>9 of 16 parts found</v>
      </c>
      <c r="R3" s="6" t="n">
        <f aca="false">(ROWS(R7:R22)-COUNTBLANK(R7:R22))&amp;" of "&amp;ROWS(R7:R22)&amp;" parts found"</f>
        <v>0</v>
      </c>
      <c r="W3" s="6" t="n">
        <f aca="false">(ROWS(W7:W22)-COUNTBLANK(W7:W22))&amp;" of "&amp;ROWS(W7:W22)&amp;" parts found"</f>
        <v>0</v>
      </c>
      <c r="AB3" s="6" t="n">
        <f aca="false">(ROWS(AB7:AB22)-COUNTBLANK(AB7:AB22))&amp;" of "&amp;ROWS(AB7:AB22)&amp;" parts found"</f>
        <v>0</v>
      </c>
      <c r="AG3" s="6" t="n">
        <f aca="false">(ROWS(AG7:AG22)-COUNTBLANK(AG7:AG22))&amp;" of "&amp;ROWS(AG7:AG22)&amp;" parts found"</f>
        <v>0</v>
      </c>
      <c r="AL3" s="6" t="n">
        <f aca="false">(ROWS(AL7:AL22)-COUNTBLANK(AL7:AL22))&amp;" of "&amp;ROWS(AL7:AL22)&amp;" parts found"</f>
        <v>0</v>
      </c>
    </row>
    <row r="4" customFormat="false" ht="15" hidden="false" customHeight="false" outlineLevel="0" collapsed="false">
      <c r="A4" s="1" t="s">
        <v>7</v>
      </c>
      <c r="B4" s="2" t="s">
        <v>8</v>
      </c>
    </row>
    <row r="5" customFormat="false" ht="15" hidden="false" customHeight="false" outlineLevel="0" collapsed="false">
      <c r="A5" s="7" t="s">
        <v>9</v>
      </c>
      <c r="B5" s="7"/>
      <c r="C5" s="7"/>
      <c r="D5" s="7"/>
      <c r="E5" s="7"/>
      <c r="F5" s="7"/>
      <c r="G5" s="7"/>
      <c r="H5" s="7"/>
      <c r="I5" s="7"/>
      <c r="J5" s="8" t="s">
        <v>10</v>
      </c>
      <c r="K5" s="8"/>
      <c r="L5" s="8"/>
      <c r="M5" s="8"/>
      <c r="N5" s="8"/>
      <c r="O5" s="9" t="s">
        <v>11</v>
      </c>
      <c r="P5" s="9"/>
      <c r="Q5" s="9"/>
      <c r="R5" s="9"/>
      <c r="S5" s="9"/>
      <c r="T5" s="10" t="s">
        <v>12</v>
      </c>
      <c r="U5" s="10"/>
      <c r="V5" s="10"/>
      <c r="W5" s="10"/>
      <c r="X5" s="10"/>
      <c r="Y5" s="11" t="s">
        <v>13</v>
      </c>
      <c r="Z5" s="11"/>
      <c r="AA5" s="11"/>
      <c r="AB5" s="11"/>
      <c r="AC5" s="11"/>
      <c r="AD5" s="12" t="s">
        <v>14</v>
      </c>
      <c r="AE5" s="12"/>
      <c r="AF5" s="12"/>
      <c r="AG5" s="12"/>
      <c r="AH5" s="12"/>
      <c r="AI5" s="13" t="s">
        <v>15</v>
      </c>
      <c r="AJ5" s="13"/>
      <c r="AK5" s="13"/>
      <c r="AL5" s="13"/>
      <c r="AM5" s="13"/>
    </row>
    <row r="6" customFormat="false" ht="15" hidden="false" customHeight="false" outlineLevel="0" collapsed="false">
      <c r="A6" s="14" t="s">
        <v>16</v>
      </c>
      <c r="B6" s="14" t="s">
        <v>17</v>
      </c>
      <c r="C6" s="14" t="s">
        <v>18</v>
      </c>
      <c r="D6" s="14" t="s">
        <v>19</v>
      </c>
      <c r="E6" s="14" t="s">
        <v>20</v>
      </c>
      <c r="F6" s="14" t="s">
        <v>21</v>
      </c>
      <c r="G6" s="14" t="s">
        <v>22</v>
      </c>
      <c r="H6" s="14" t="s">
        <v>23</v>
      </c>
      <c r="I6" s="14" t="s">
        <v>24</v>
      </c>
      <c r="J6" s="14" t="s">
        <v>25</v>
      </c>
      <c r="K6" s="14" t="s">
        <v>26</v>
      </c>
      <c r="L6" s="14" t="s">
        <v>23</v>
      </c>
      <c r="M6" s="14" t="s">
        <v>24</v>
      </c>
      <c r="N6" s="14" t="s">
        <v>27</v>
      </c>
      <c r="O6" s="14" t="s">
        <v>25</v>
      </c>
      <c r="P6" s="14" t="s">
        <v>26</v>
      </c>
      <c r="Q6" s="14" t="s">
        <v>23</v>
      </c>
      <c r="R6" s="14" t="s">
        <v>24</v>
      </c>
      <c r="S6" s="14" t="s">
        <v>27</v>
      </c>
      <c r="T6" s="14" t="s">
        <v>25</v>
      </c>
      <c r="U6" s="14" t="s">
        <v>26</v>
      </c>
      <c r="V6" s="14" t="s">
        <v>23</v>
      </c>
      <c r="W6" s="14" t="s">
        <v>24</v>
      </c>
      <c r="X6" s="14" t="s">
        <v>27</v>
      </c>
      <c r="Y6" s="14" t="s">
        <v>25</v>
      </c>
      <c r="Z6" s="14" t="s">
        <v>26</v>
      </c>
      <c r="AA6" s="14" t="s">
        <v>23</v>
      </c>
      <c r="AB6" s="14" t="s">
        <v>24</v>
      </c>
      <c r="AC6" s="14" t="s">
        <v>27</v>
      </c>
      <c r="AD6" s="14" t="s">
        <v>25</v>
      </c>
      <c r="AE6" s="14" t="s">
        <v>26</v>
      </c>
      <c r="AF6" s="14" t="s">
        <v>23</v>
      </c>
      <c r="AG6" s="14" t="s">
        <v>24</v>
      </c>
      <c r="AH6" s="14" t="s">
        <v>27</v>
      </c>
      <c r="AI6" s="14" t="s">
        <v>25</v>
      </c>
      <c r="AJ6" s="14" t="s">
        <v>26</v>
      </c>
      <c r="AK6" s="14" t="s">
        <v>23</v>
      </c>
      <c r="AL6" s="14" t="s">
        <v>24</v>
      </c>
      <c r="AM6" s="14" t="s">
        <v>27</v>
      </c>
    </row>
    <row r="7" customFormat="false" ht="15" hidden="false" customHeight="false" outlineLevel="0" collapsed="false">
      <c r="A7" s="0" t="s">
        <v>28</v>
      </c>
      <c r="B7" s="0" t="s">
        <v>29</v>
      </c>
      <c r="D7" s="0" t="s">
        <v>30</v>
      </c>
      <c r="G7" s="0" t="n">
        <f aca="false">BoardQty*4</f>
        <v>8</v>
      </c>
      <c r="H7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0</v>
      </c>
      <c r="I7" s="15" t="n">
        <f aca="false">IFERROR(G7*H7,"")</f>
        <v>0</v>
      </c>
    </row>
    <row r="8" customFormat="false" ht="15" hidden="false" customHeight="false" outlineLevel="0" collapsed="false">
      <c r="A8" s="0" t="s">
        <v>31</v>
      </c>
      <c r="B8" s="0" t="s">
        <v>32</v>
      </c>
      <c r="D8" s="0" t="s">
        <v>30</v>
      </c>
      <c r="G8" s="0" t="n">
        <f aca="false">BoardQty*4</f>
        <v>8</v>
      </c>
      <c r="H8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0</v>
      </c>
      <c r="I8" s="15" t="n">
        <f aca="false">IFERROR(G8*H8,"")</f>
        <v>0</v>
      </c>
    </row>
    <row r="9" customFormat="false" ht="15" hidden="false" customHeight="false" outlineLevel="0" collapsed="false">
      <c r="A9" s="0" t="s">
        <v>33</v>
      </c>
      <c r="B9" s="0" t="s">
        <v>34</v>
      </c>
      <c r="D9" s="0" t="s">
        <v>35</v>
      </c>
      <c r="G9" s="0" t="n">
        <f aca="false">BoardQty*1</f>
        <v>2</v>
      </c>
      <c r="H9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1.44</v>
      </c>
      <c r="I9" s="15" t="n">
        <f aca="false">IFERROR(G9*H9,"")</f>
        <v>2.88</v>
      </c>
      <c r="J9" s="0" t="n">
        <v>2710</v>
      </c>
      <c r="L9" s="15" t="n">
        <f aca="false">IFERROR(LOOKUP(IF(K9="",G9,K9),{0,1,10,100,500,1000,5000,10000},{0,1.44,1.267,1.0934,0.8946,0.7952,0.6958,0.66101}),"")</f>
        <v>1.44</v>
      </c>
      <c r="M9" s="15" t="n">
        <f aca="false">IFERROR(IF(K9="",G9,K9)*L9,"")</f>
        <v>2.88</v>
      </c>
      <c r="N9" s="16" t="s">
        <v>36</v>
      </c>
    </row>
    <row r="10" customFormat="false" ht="15" hidden="false" customHeight="false" outlineLevel="0" collapsed="false">
      <c r="A10" s="0" t="s">
        <v>37</v>
      </c>
      <c r="B10" s="0" t="s">
        <v>38</v>
      </c>
      <c r="D10" s="0" t="s">
        <v>39</v>
      </c>
      <c r="G10" s="0" t="n">
        <f aca="false">BoardQty*1</f>
        <v>2</v>
      </c>
      <c r="H10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3.01</v>
      </c>
      <c r="I10" s="15" t="n">
        <f aca="false">IFERROR(G10*H10,"")</f>
        <v>6.02</v>
      </c>
      <c r="J10" s="0" t="n">
        <v>647</v>
      </c>
      <c r="L10" s="15" t="n">
        <f aca="false">IFERROR(LOOKUP(IF(K10="",G10,K10),{0,1,10,100,500,1000,5000},{0,3.01,2.89,2.4084,2.04714,1.74609,1.7394}),"")</f>
        <v>3.01</v>
      </c>
      <c r="M10" s="15" t="n">
        <f aca="false">IFERROR(IF(K10="",G10,K10)*L10,"")</f>
        <v>6.02</v>
      </c>
      <c r="N10" s="16" t="s">
        <v>40</v>
      </c>
    </row>
    <row r="11" customFormat="false" ht="14.9" hidden="false" customHeight="false" outlineLevel="0" collapsed="false">
      <c r="A11" s="0" t="s">
        <v>41</v>
      </c>
      <c r="B11" s="0" t="s">
        <v>42</v>
      </c>
      <c r="D11" s="0" t="s">
        <v>39</v>
      </c>
      <c r="G11" s="0" t="n">
        <v>0</v>
      </c>
      <c r="H11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0</v>
      </c>
      <c r="I11" s="15" t="n">
        <f aca="false">IFERROR(G11*H11,"")</f>
        <v>0</v>
      </c>
      <c r="J11" s="0" t="n">
        <v>647</v>
      </c>
      <c r="L11" s="15" t="n">
        <f aca="false">IFERROR(LOOKUP(IF(K11="",G11,K11),{0,1,10,100,500,1000,5000},{0,3.01,2.89,2.4084,2.04714,1.74609,1.7394}),"")</f>
        <v>0</v>
      </c>
      <c r="M11" s="15" t="n">
        <f aca="false">IFERROR(IF(K11="",G11,K11)*L11,"")</f>
        <v>0</v>
      </c>
      <c r="N11" s="16" t="s">
        <v>40</v>
      </c>
    </row>
    <row r="12" customFormat="false" ht="14.9" hidden="false" customHeight="false" outlineLevel="0" collapsed="false">
      <c r="A12" s="0" t="s">
        <v>43</v>
      </c>
      <c r="B12" s="0" t="s">
        <v>44</v>
      </c>
      <c r="D12" s="0" t="s">
        <v>39</v>
      </c>
      <c r="G12" s="0" t="n">
        <v>0</v>
      </c>
      <c r="H12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0</v>
      </c>
      <c r="I12" s="15" t="n">
        <f aca="false">IFERROR(G12*H12,"")</f>
        <v>0</v>
      </c>
      <c r="J12" s="0" t="n">
        <v>647</v>
      </c>
      <c r="L12" s="15" t="n">
        <f aca="false">IFERROR(LOOKUP(IF(K12="",G12,K12),{0,1,10,100,500,1000,5000},{0,3.01,2.89,2.4084,2.04714,1.74609,1.7394}),"")</f>
        <v>0</v>
      </c>
      <c r="M12" s="15" t="n">
        <f aca="false">IFERROR(IF(K12="",G12,K12)*L12,"")</f>
        <v>0</v>
      </c>
      <c r="N12" s="16" t="s">
        <v>40</v>
      </c>
    </row>
    <row r="13" customFormat="false" ht="15" hidden="false" customHeight="false" outlineLevel="0" collapsed="false">
      <c r="A13" s="0" t="s">
        <v>45</v>
      </c>
      <c r="B13" s="0" t="s">
        <v>45</v>
      </c>
      <c r="D13" s="0" t="s">
        <v>46</v>
      </c>
      <c r="G13" s="0" t="n">
        <f aca="false">BoardQty*1</f>
        <v>2</v>
      </c>
      <c r="H13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0</v>
      </c>
      <c r="I13" s="15" t="n">
        <f aca="false">IFERROR(G13*H13,"")</f>
        <v>0</v>
      </c>
    </row>
    <row r="14" customFormat="false" ht="15" hidden="false" customHeight="false" outlineLevel="0" collapsed="false">
      <c r="A14" s="0" t="s">
        <v>47</v>
      </c>
      <c r="B14" s="0" t="s">
        <v>48</v>
      </c>
      <c r="D14" s="0" t="s">
        <v>49</v>
      </c>
      <c r="G14" s="0" t="n">
        <f aca="false">BoardQty*2</f>
        <v>4</v>
      </c>
      <c r="H14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0.1</v>
      </c>
      <c r="I14" s="15" t="n">
        <f aca="false">IFERROR(G14*H14,"")</f>
        <v>0.4</v>
      </c>
      <c r="J14" s="0" t="n">
        <v>1354046</v>
      </c>
      <c r="L14" s="15" t="n">
        <f aca="false">IFERROR(LOOKUP(IF(K14="",G14,K14),{0,1,10,25,100,250,500,1000,3000,6000,15000,30000,75000,150000},{0,0.1,0.086,0.0784,0.0564,0.03324,0.02758,0.01881,0.01553,0.01401,0.01218,0.01096,0.00974,0.00812}),"")</f>
        <v>0.1</v>
      </c>
      <c r="M14" s="15" t="n">
        <f aca="false">IFERROR(IF(K14="",G14,K14)*L14,"")</f>
        <v>0.4</v>
      </c>
      <c r="N14" s="16" t="s">
        <v>50</v>
      </c>
    </row>
    <row r="15" customFormat="false" ht="15" hidden="false" customHeight="false" outlineLevel="0" collapsed="false">
      <c r="A15" s="0" t="s">
        <v>51</v>
      </c>
      <c r="B15" s="0" t="s">
        <v>52</v>
      </c>
      <c r="D15" s="0" t="s">
        <v>53</v>
      </c>
      <c r="G15" s="0" t="n">
        <f aca="false">BoardQty*2</f>
        <v>4</v>
      </c>
      <c r="H15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0</v>
      </c>
      <c r="I15" s="15" t="n">
        <f aca="false">IFERROR(G15*H15,"")</f>
        <v>0</v>
      </c>
    </row>
    <row r="16" customFormat="false" ht="15" hidden="false" customHeight="false" outlineLevel="0" collapsed="false">
      <c r="A16" s="0" t="s">
        <v>54</v>
      </c>
      <c r="B16" s="0" t="s">
        <v>55</v>
      </c>
      <c r="D16" s="0" t="s">
        <v>53</v>
      </c>
      <c r="G16" s="0" t="n">
        <f aca="false">BoardQty*2</f>
        <v>4</v>
      </c>
      <c r="H16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0</v>
      </c>
      <c r="I16" s="15" t="n">
        <f aca="false">IFERROR(G16*H16,"")</f>
        <v>0</v>
      </c>
    </row>
    <row r="17" customFormat="false" ht="15" hidden="false" customHeight="false" outlineLevel="0" collapsed="false">
      <c r="A17" s="0" t="s">
        <v>56</v>
      </c>
      <c r="B17" s="0" t="s">
        <v>57</v>
      </c>
      <c r="D17" s="0" t="s">
        <v>53</v>
      </c>
      <c r="G17" s="0" t="n">
        <f aca="false">BoardQty*6</f>
        <v>12</v>
      </c>
      <c r="H17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0</v>
      </c>
      <c r="I17" s="15" t="n">
        <f aca="false">IFERROR(G17*H17,"")</f>
        <v>0</v>
      </c>
    </row>
    <row r="18" customFormat="false" ht="15" hidden="false" customHeight="false" outlineLevel="0" collapsed="false">
      <c r="A18" s="0" t="s">
        <v>58</v>
      </c>
      <c r="B18" s="0" t="s">
        <v>59</v>
      </c>
      <c r="D18" s="0" t="s">
        <v>53</v>
      </c>
      <c r="G18" s="0" t="n">
        <f aca="false">BoardQty*6</f>
        <v>12</v>
      </c>
      <c r="H18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0</v>
      </c>
      <c r="I18" s="15" t="n">
        <f aca="false">IFERROR(G18*H18,"")</f>
        <v>0</v>
      </c>
    </row>
    <row r="19" customFormat="false" ht="15" hidden="false" customHeight="false" outlineLevel="0" collapsed="false">
      <c r="A19" s="0" t="s">
        <v>60</v>
      </c>
      <c r="B19" s="0" t="s">
        <v>61</v>
      </c>
      <c r="D19" s="0" t="s">
        <v>62</v>
      </c>
      <c r="G19" s="0" t="n">
        <f aca="false">BoardQty*1</f>
        <v>2</v>
      </c>
      <c r="H19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1.81</v>
      </c>
      <c r="I19" s="15" t="n">
        <f aca="false">IFERROR(G19*H19,"")</f>
        <v>3.62</v>
      </c>
      <c r="J19" s="0" t="n">
        <v>13000</v>
      </c>
      <c r="L19" s="15" t="n">
        <f aca="false">IFERROR(LOOKUP(IF(K19="",G19,K19),{0,1,5,10,25,50,100,500,1000,3000,5000,10000},{0,1.81,1.742,1.415,1.2192,1.0558,0.9579,0.80548,0.71839,0.7039,0.65309,0.61592}),"")</f>
        <v>1.81</v>
      </c>
      <c r="M19" s="15" t="n">
        <f aca="false">IFERROR(IF(K19="",G19,K19)*L19,"")</f>
        <v>3.62</v>
      </c>
      <c r="N19" s="16" t="s">
        <v>63</v>
      </c>
    </row>
    <row r="20" customFormat="false" ht="15" hidden="false" customHeight="false" outlineLevel="0" collapsed="false">
      <c r="A20" s="0" t="s">
        <v>64</v>
      </c>
      <c r="B20" s="0" t="s">
        <v>65</v>
      </c>
      <c r="D20" s="0" t="s">
        <v>66</v>
      </c>
      <c r="G20" s="0" t="n">
        <f aca="false">BoardQty*1</f>
        <v>2</v>
      </c>
      <c r="H20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1.65</v>
      </c>
      <c r="I20" s="15" t="n">
        <f aca="false">IFERROR(G20*H20,"")</f>
        <v>3.3</v>
      </c>
      <c r="J20" s="0" t="n">
        <v>4944</v>
      </c>
      <c r="L20" s="15" t="n">
        <f aca="false">IFERROR(LOOKUP(IF(K20="",G20,K20),{0,1,10,100,500,1000,3000},{0,1.65,1.471,1.1466,0.94718,0.605,0.605}),"")</f>
        <v>1.65</v>
      </c>
      <c r="M20" s="15" t="n">
        <f aca="false">IFERROR(IF(K20="",G20,K20)*L20,"")</f>
        <v>3.3</v>
      </c>
      <c r="N20" s="16" t="s">
        <v>67</v>
      </c>
    </row>
    <row r="21" customFormat="false" ht="15" hidden="false" customHeight="false" outlineLevel="0" collapsed="false">
      <c r="A21" s="0" t="s">
        <v>68</v>
      </c>
      <c r="B21" s="0" t="s">
        <v>69</v>
      </c>
      <c r="D21" s="0" t="s">
        <v>70</v>
      </c>
      <c r="G21" s="0" t="n">
        <f aca="false">BoardQty*1</f>
        <v>2</v>
      </c>
      <c r="H21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1.62</v>
      </c>
      <c r="I21" s="15" t="n">
        <f aca="false">IFERROR(G21*H21,"")</f>
        <v>3.24</v>
      </c>
      <c r="J21" s="0" t="n">
        <v>603</v>
      </c>
      <c r="L21" s="15" t="n">
        <f aca="false">IFERROR(LOOKUP(IF(K21="",G21,K21),{0,1,10,100,1000},{0,1.62,1.446,1.127,0.735}),"")</f>
        <v>1.62</v>
      </c>
      <c r="M21" s="15" t="n">
        <f aca="false">IFERROR(IF(K21="",G21,K21)*L21,"")</f>
        <v>3.24</v>
      </c>
      <c r="N21" s="16" t="s">
        <v>71</v>
      </c>
    </row>
    <row r="22" customFormat="false" ht="15" hidden="false" customHeight="false" outlineLevel="0" collapsed="false">
      <c r="A22" s="0" t="s">
        <v>72</v>
      </c>
      <c r="B22" s="0" t="s">
        <v>73</v>
      </c>
      <c r="D22" s="0" t="s">
        <v>74</v>
      </c>
      <c r="G22" s="0" t="n">
        <f aca="false">BoardQty*1</f>
        <v>2</v>
      </c>
      <c r="H22" s="15" t="n">
        <f aca="true">MINA(INDIRECT(ADDRESS(ROW(),COLUMN(farnell_part_data)+2)),INDIRECT(ADDRESS(ROW(),COLUMN(digikey_part_data)+2)),INDIRECT(ADDRESS(ROW(),COLUMN(newark_part_data)+2)),INDIRECT(ADDRESS(ROW(),COLUMN(rs_part_data)+2)),INDIRECT(ADDRESS(ROW(),COLUMN(mouser_part_data)+2)),INDIRECT(ADDRESS(ROW(),COLUMN(tme_part_data)+2)))</f>
        <v>0.51</v>
      </c>
      <c r="I22" s="15" t="n">
        <f aca="false">IFERROR(G22*H22,"")</f>
        <v>1.02</v>
      </c>
      <c r="J22" s="0" t="n">
        <v>1687</v>
      </c>
      <c r="L22" s="15" t="n">
        <f aca="false">IFERROR(LOOKUP(IF(K22="",G22,K22),{0,1,10,100,500,1000,2500,5000,12500,25000,62500},{0,0.51,0.434,0.3242,0.2547,0.19681,0.17422,0.16298,0.15174,0.14387,0.1405}),"")</f>
        <v>0.51</v>
      </c>
      <c r="M22" s="15" t="n">
        <f aca="false">IFERROR(IF(K22="",G22,K22)*L22,"")</f>
        <v>1.02</v>
      </c>
      <c r="N22" s="16" t="s">
        <v>75</v>
      </c>
    </row>
    <row r="24" customFormat="false" ht="15" hidden="false" customHeight="false" outlineLevel="0" collapsed="false">
      <c r="K24" s="6" t="n">
        <f aca="false">IFERROR(IF(OR(K7:K22),COUNTIF(K7:K22,"&gt;0")&amp;" of "&amp;ROWS(K7:K22)&amp;" parts purchased",""),"")</f>
        <v>0</v>
      </c>
      <c r="P24" s="6" t="n">
        <f aca="false">IFERROR(IF(OR(P7:P22),COUNTIF(P7:P22,"&gt;0")&amp;" of "&amp;ROWS(P7:P22)&amp;" parts purchased",""),"")</f>
        <v>0</v>
      </c>
      <c r="U24" s="6" t="n">
        <f aca="false">IFERROR(IF(OR(U7:U22),COUNTIF(U7:U22,"&gt;0")&amp;" of "&amp;ROWS(U7:U22)&amp;" parts purchased",""),"")</f>
        <v>0</v>
      </c>
      <c r="Z24" s="6" t="n">
        <f aca="false">IFERROR(IF(OR(Z7:Z22),COUNTIF(Z7:Z22,"&gt;0")&amp;" of "&amp;ROWS(Z7:Z22)&amp;" parts purchased",""),"")</f>
        <v>0</v>
      </c>
      <c r="AE24" s="6" t="n">
        <f aca="false">IFERROR(IF(OR(AE7:AE22),COUNTIF(AE7:AE22,"&gt;0")&amp;" of "&amp;ROWS(AE7:AE22)&amp;" parts purchased",""),"")</f>
        <v>0</v>
      </c>
      <c r="AJ24" s="6" t="n">
        <f aca="false">IFERROR(IF(OR(AJ7:AJ22),COUNTIF(AJ7:AJ22,"&gt;0")&amp;" of "&amp;ROWS(AJ7:AJ22)&amp;" parts purchased",""),"")</f>
        <v>0</v>
      </c>
    </row>
    <row r="25" customFormat="false" ht="15" hidden="false" customHeight="false" outlineLevel="0" collapsed="false">
      <c r="K25" s="0" t="str">
        <f aca="false" t="array" ref="K25:K25">IFERROR(CONCATENATE(TEXT(INDEX($K$7:$K$22,SMALL(IF($N$7:$N$22&lt;&gt;"",IF($K$7:$K$22&lt;&gt;"",ROW($K$7:$K$22)-MIN(ROW($K$7:$K$22))+1,""),""),ROW()-ROW(A$25)+1)),"##0"),","),"")</f>
        <v/>
      </c>
      <c r="L25" s="0" t="str">
        <f aca="false" t="array" ref="L25:L25">IFERROR(CONCATENATE((INDEX($N$7:$N$22,SMALL(IF($N$7:$N$22&lt;&gt;"",IF($K$7:$K$22&lt;&gt;"",ROW($K$7:$K$22)-MIN(ROW($K$7:$K$22))+1,""),""),ROW()-ROW(A$25)+1))),","),"")</f>
        <v/>
      </c>
      <c r="M25" s="0" t="str">
        <f aca="false" t="array" ref="M25:M25">IFERROR(CONCATENATE((INDEX($A$7:$A$22,SMALL(IF($N$7:$N$22&lt;&gt;"",IF($K$7:$K$22&lt;&gt;"",ROW($K$7:$K$22)-MIN(ROW($K$7:$K$22))+1,""),""),ROW()-ROW(A$25)+1))),),"")</f>
        <v/>
      </c>
      <c r="P25" s="0" t="str">
        <f aca="false" t="array" ref="P25:P25">IFERROR(CONCATENATE((INDEX($S$7:$S$22,SMALL(IF($S$7:$S$22&lt;&gt;"",IF($P$7:$P$22&lt;&gt;"",ROW($P$7:$P$22)-MIN(ROW($P$7:$P$22))+1,""),""),ROW()-ROW(A$25)+1)))," "),"")</f>
        <v/>
      </c>
      <c r="Q25" s="0" t="str">
        <f aca="false" t="array" ref="Q25:Q25">IFERROR(CONCATENATE(TEXT(INDEX($P$7:$P$22,SMALL(IF($S$7:$S$22&lt;&gt;"",IF($P$7:$P$22&lt;&gt;"",ROW($P$7:$P$22)-MIN(ROW($P$7:$P$22))+1,""),""),ROW()-ROW(A$25)+1)),"##0")," "),"")</f>
        <v/>
      </c>
      <c r="R25" s="0" t="str">
        <f aca="false" t="array" ref="R25:R25">IFERROR(CONCATENATE((INDEX($A$7:$A$22,SMALL(IF($S$7:$S$22&lt;&gt;"",IF($P$7:$P$22&lt;&gt;"",ROW($P$7:$P$22)-MIN(ROW($P$7:$P$22))+1,""),""),ROW()-ROW(A$25)+1))),),"")</f>
        <v/>
      </c>
      <c r="U25" s="0" t="str">
        <f aca="false" t="array" ref="U25:U25">IFERROR(CONCATENATE((INDEX($X$7:$X$22,SMALL(IF($X$7:$X$22&lt;&gt;"",IF($U$7:$U$22&lt;&gt;"",ROW($U$7:$U$22)-MIN(ROW($U$7:$U$22))+1,""),""),ROW()-ROW(A$25)+1)))," "),"")</f>
        <v/>
      </c>
      <c r="V25" s="0" t="str">
        <f aca="false" t="array" ref="V25:V25">IFERROR(CONCATENATE(TEXT(INDEX($U$7:$U$22,SMALL(IF($X$7:$X$22&lt;&gt;"",IF($U$7:$U$22&lt;&gt;"",ROW($U$7:$U$22)-MIN(ROW($U$7:$U$22))+1,""),""),ROW()-ROW(A$25)+1)),"##0")," "),"")</f>
        <v/>
      </c>
      <c r="W25" s="0" t="str">
        <f aca="false" t="array" ref="W25:W25">IFERROR(CONCATENATE((INDEX($A$7:$A$22,SMALL(IF($X$7:$X$22&lt;&gt;"",IF($U$7:$U$22&lt;&gt;"",ROW($U$7:$U$22)-MIN(ROW($U$7:$U$22))+1,""),""),ROW()-ROW(A$25)+1))),),"")</f>
        <v/>
      </c>
      <c r="Z25" s="0" t="str">
        <f aca="false" t="array" ref="Z25:Z25">IFERROR(CONCATENATE((INDEX($AC$7:$AC$22,SMALL(IF($AC$7:$AC$22&lt;&gt;"",IF($Z$7:$Z$22&lt;&gt;"",ROW($Z$7:$Z$22)-MIN(ROW($Z$7:$Z$22))+1,""),""),ROW()-ROW(A$25)+1))),","),"")</f>
        <v/>
      </c>
      <c r="AA25" s="0" t="str">
        <f aca="false" t="array" ref="AA25:AA25">IFERROR(CONCATENATE(TEXT(INDEX($Z$7:$Z$22,SMALL(IF($AC$7:$AC$22&lt;&gt;"",IF($Z$7:$Z$22&lt;&gt;"",ROW($Z$7:$Z$22)-MIN(ROW($Z$7:$Z$22))+1,""),""),ROW()-ROW(A$25)+1)),"##0"),","),"")</f>
        <v/>
      </c>
      <c r="AB25" s="0" t="str">
        <f aca="false" t="array" ref="AB25:AB25">IFERROR(CONCATENATE((INDEX($A$7:$A$22,SMALL(IF($AC$7:$AC$22&lt;&gt;"",IF($Z$7:$Z$22&lt;&gt;"",ROW($Z$7:$Z$22)-MIN(ROW($Z$7:$Z$22))+1,""),""),ROW()-ROW(A$25)+1))),),"")</f>
        <v/>
      </c>
      <c r="AE25" s="0" t="str">
        <f aca="false" t="array" ref="AE25:AE25">IFERROR(CONCATENATE((INDEX($AH$7:$AH$22,SMALL(IF($AH$7:$AH$22&lt;&gt;"",IF($AE$7:$AE$22&lt;&gt;"",ROW($AE$7:$AE$22)-MIN(ROW($AE$7:$AE$22))+1,""),""),ROW()-ROW(A$25)+1)))," "),"")</f>
        <v/>
      </c>
      <c r="AF25" s="0" t="str">
        <f aca="false" t="array" ref="AF25:AF25">IFERROR(CONCATENATE(TEXT(INDEX($AE$7:$AE$22,SMALL(IF($AH$7:$AH$22&lt;&gt;"",IF($AE$7:$AE$22&lt;&gt;"",ROW($AE$7:$AE$22)-MIN(ROW($AE$7:$AE$22))+1,""),""),ROW()-ROW(A$25)+1)),"##0")," "),"")</f>
        <v/>
      </c>
      <c r="AG25" s="0" t="str">
        <f aca="false" t="array" ref="AG25:AG25">IFERROR(CONCATENATE((INDEX($A$7:$A$22,SMALL(IF($AH$7:$AH$22&lt;&gt;"",IF($AE$7:$AE$22&lt;&gt;"",ROW($AE$7:$AE$22)-MIN(ROW($AE$7:$AE$22))+1,""),""),ROW()-ROW(A$25)+1))),),"")</f>
        <v/>
      </c>
      <c r="AJ25" s="0" t="str">
        <f aca="false" t="array" ref="AJ25:AJ25">IFERROR(CONCATENATE((INDEX($AM$7:$AM$22,SMALL(IF($AM$7:$AM$22&lt;&gt;"",IF($AJ$7:$AJ$22&lt;&gt;"",ROW($AJ$7:$AJ$22)-MIN(ROW($AJ$7:$AJ$22))+1,""),""),ROW()-ROW(A$25)+1)))," "),"")</f>
        <v/>
      </c>
      <c r="AK25" s="0" t="str">
        <f aca="false" t="array" ref="AK25:AK25">IFERROR(CONCATENATE(TEXT(INDEX($AJ$7:$AJ$22,SMALL(IF($AM$7:$AM$22&lt;&gt;"",IF($AJ$7:$AJ$22&lt;&gt;"",ROW($AJ$7:$AJ$22)-MIN(ROW($AJ$7:$AJ$22))+1,""),""),ROW()-ROW(A$25)+1)),"##0")," "),"")</f>
        <v/>
      </c>
      <c r="AL25" s="0" t="str">
        <f aca="false" t="array" ref="AL25:AL25">IFERROR(CONCATENATE((INDEX($A$7:$A$22,SMALL(IF($AM$7:$AM$22&lt;&gt;"",IF($AJ$7:$AJ$22&lt;&gt;"",ROW($AJ$7:$AJ$22)-MIN(ROW($AJ$7:$AJ$22))+1,""),""),ROW()-ROW(A$25)+1))),),"")</f>
        <v/>
      </c>
    </row>
    <row r="26" customFormat="false" ht="15" hidden="false" customHeight="false" outlineLevel="0" collapsed="false">
      <c r="K26" s="0" t="str">
        <f aca="false" t="array" ref="K26:K26">IFERROR(CONCATENATE(TEXT(INDEX($K$7:$K$22,SMALL(IF($N$7:$N$22&lt;&gt;"",IF($K$7:$K$22&lt;&gt;"",ROW($K$7:$K$22)-MIN(ROW($K$7:$K$22))+1,""),""),ROW()-ROW(A$25)+1)),"##0"),","),"")</f>
        <v/>
      </c>
      <c r="L26" s="0" t="str">
        <f aca="false" t="array" ref="L26:L26">IFERROR(CONCATENATE((INDEX($N$7:$N$22,SMALL(IF($N$7:$N$22&lt;&gt;"",IF($K$7:$K$22&lt;&gt;"",ROW($K$7:$K$22)-MIN(ROW($K$7:$K$22))+1,""),""),ROW()-ROW(A$25)+1))),","),"")</f>
        <v/>
      </c>
      <c r="M26" s="0" t="str">
        <f aca="false" t="array" ref="M26:M26">IFERROR(CONCATENATE((INDEX($A$7:$A$22,SMALL(IF($N$7:$N$22&lt;&gt;"",IF($K$7:$K$22&lt;&gt;"",ROW($K$7:$K$22)-MIN(ROW($K$7:$K$22))+1,""),""),ROW()-ROW(A$25)+1))),),"")</f>
        <v/>
      </c>
      <c r="P26" s="0" t="str">
        <f aca="false" t="array" ref="P26:P26">IFERROR(CONCATENATE((INDEX($S$7:$S$22,SMALL(IF($S$7:$S$22&lt;&gt;"",IF($P$7:$P$22&lt;&gt;"",ROW($P$7:$P$22)-MIN(ROW($P$7:$P$22))+1,""),""),ROW()-ROW(A$25)+1)))," "),"")</f>
        <v/>
      </c>
      <c r="Q26" s="0" t="str">
        <f aca="false" t="array" ref="Q26:Q26">IFERROR(CONCATENATE(TEXT(INDEX($P$7:$P$22,SMALL(IF($S$7:$S$22&lt;&gt;"",IF($P$7:$P$22&lt;&gt;"",ROW($P$7:$P$22)-MIN(ROW($P$7:$P$22))+1,""),""),ROW()-ROW(A$25)+1)),"##0")," "),"")</f>
        <v/>
      </c>
      <c r="R26" s="0" t="str">
        <f aca="false" t="array" ref="R26:R26">IFERROR(CONCATENATE((INDEX($A$7:$A$22,SMALL(IF($S$7:$S$22&lt;&gt;"",IF($P$7:$P$22&lt;&gt;"",ROW($P$7:$P$22)-MIN(ROW($P$7:$P$22))+1,""),""),ROW()-ROW(A$25)+1))),),"")</f>
        <v/>
      </c>
      <c r="U26" s="0" t="str">
        <f aca="false" t="array" ref="U26:U26">IFERROR(CONCATENATE((INDEX($X$7:$X$22,SMALL(IF($X$7:$X$22&lt;&gt;"",IF($U$7:$U$22&lt;&gt;"",ROW($U$7:$U$22)-MIN(ROW($U$7:$U$22))+1,""),""),ROW()-ROW(A$25)+1)))," "),"")</f>
        <v/>
      </c>
      <c r="V26" s="0" t="str">
        <f aca="false" t="array" ref="V26:V26">IFERROR(CONCATENATE(TEXT(INDEX($U$7:$U$22,SMALL(IF($X$7:$X$22&lt;&gt;"",IF($U$7:$U$22&lt;&gt;"",ROW($U$7:$U$22)-MIN(ROW($U$7:$U$22))+1,""),""),ROW()-ROW(A$25)+1)),"##0")," "),"")</f>
        <v/>
      </c>
      <c r="W26" s="0" t="str">
        <f aca="false" t="array" ref="W26:W26">IFERROR(CONCATENATE((INDEX($A$7:$A$22,SMALL(IF($X$7:$X$22&lt;&gt;"",IF($U$7:$U$22&lt;&gt;"",ROW($U$7:$U$22)-MIN(ROW($U$7:$U$22))+1,""),""),ROW()-ROW(A$25)+1))),),"")</f>
        <v/>
      </c>
      <c r="Z26" s="0" t="str">
        <f aca="false" t="array" ref="Z26:Z26">IFERROR(CONCATENATE((INDEX($AC$7:$AC$22,SMALL(IF($AC$7:$AC$22&lt;&gt;"",IF($Z$7:$Z$22&lt;&gt;"",ROW($Z$7:$Z$22)-MIN(ROW($Z$7:$Z$22))+1,""),""),ROW()-ROW(A$25)+1))),","),"")</f>
        <v/>
      </c>
      <c r="AA26" s="0" t="str">
        <f aca="false" t="array" ref="AA26:AA26">IFERROR(CONCATENATE(TEXT(INDEX($Z$7:$Z$22,SMALL(IF($AC$7:$AC$22&lt;&gt;"",IF($Z$7:$Z$22&lt;&gt;"",ROW($Z$7:$Z$22)-MIN(ROW($Z$7:$Z$22))+1,""),""),ROW()-ROW(A$25)+1)),"##0"),","),"")</f>
        <v/>
      </c>
      <c r="AB26" s="0" t="str">
        <f aca="false" t="array" ref="AB26:AB26">IFERROR(CONCATENATE((INDEX($A$7:$A$22,SMALL(IF($AC$7:$AC$22&lt;&gt;"",IF($Z$7:$Z$22&lt;&gt;"",ROW($Z$7:$Z$22)-MIN(ROW($Z$7:$Z$22))+1,""),""),ROW()-ROW(A$25)+1))),),"")</f>
        <v/>
      </c>
      <c r="AE26" s="0" t="str">
        <f aca="false" t="array" ref="AE26:AE26">IFERROR(CONCATENATE((INDEX($AH$7:$AH$22,SMALL(IF($AH$7:$AH$22&lt;&gt;"",IF($AE$7:$AE$22&lt;&gt;"",ROW($AE$7:$AE$22)-MIN(ROW($AE$7:$AE$22))+1,""),""),ROW()-ROW(A$25)+1)))," "),"")</f>
        <v/>
      </c>
      <c r="AF26" s="0" t="str">
        <f aca="false" t="array" ref="AF26:AF26">IFERROR(CONCATENATE(TEXT(INDEX($AE$7:$AE$22,SMALL(IF($AH$7:$AH$22&lt;&gt;"",IF($AE$7:$AE$22&lt;&gt;"",ROW($AE$7:$AE$22)-MIN(ROW($AE$7:$AE$22))+1,""),""),ROW()-ROW(A$25)+1)),"##0")," "),"")</f>
        <v/>
      </c>
      <c r="AG26" s="0" t="str">
        <f aca="false" t="array" ref="AG26:AG26">IFERROR(CONCATENATE((INDEX($A$7:$A$22,SMALL(IF($AH$7:$AH$22&lt;&gt;"",IF($AE$7:$AE$22&lt;&gt;"",ROW($AE$7:$AE$22)-MIN(ROW($AE$7:$AE$22))+1,""),""),ROW()-ROW(A$25)+1))),),"")</f>
        <v/>
      </c>
      <c r="AJ26" s="0" t="str">
        <f aca="false" t="array" ref="AJ26:AJ26">IFERROR(CONCATENATE((INDEX($AM$7:$AM$22,SMALL(IF($AM$7:$AM$22&lt;&gt;"",IF($AJ$7:$AJ$22&lt;&gt;"",ROW($AJ$7:$AJ$22)-MIN(ROW($AJ$7:$AJ$22))+1,""),""),ROW()-ROW(A$25)+1)))," "),"")</f>
        <v/>
      </c>
      <c r="AK26" s="0" t="str">
        <f aca="false" t="array" ref="AK26:AK26">IFERROR(CONCATENATE(TEXT(INDEX($AJ$7:$AJ$22,SMALL(IF($AM$7:$AM$22&lt;&gt;"",IF($AJ$7:$AJ$22&lt;&gt;"",ROW($AJ$7:$AJ$22)-MIN(ROW($AJ$7:$AJ$22))+1,""),""),ROW()-ROW(A$25)+1)),"##0")," "),"")</f>
        <v/>
      </c>
      <c r="AL26" s="0" t="str">
        <f aca="false" t="array" ref="AL26:AL26">IFERROR(CONCATENATE((INDEX($A$7:$A$22,SMALL(IF($AM$7:$AM$22&lt;&gt;"",IF($AJ$7:$AJ$22&lt;&gt;"",ROW($AJ$7:$AJ$22)-MIN(ROW($AJ$7:$AJ$22))+1,""),""),ROW()-ROW(A$25)+1))),),"")</f>
        <v/>
      </c>
    </row>
    <row r="27" customFormat="false" ht="15" hidden="false" customHeight="false" outlineLevel="0" collapsed="false">
      <c r="K27" s="0" t="str">
        <f aca="false" t="array" ref="K27:K27">IFERROR(CONCATENATE(TEXT(INDEX($K$7:$K$22,SMALL(IF($N$7:$N$22&lt;&gt;"",IF($K$7:$K$22&lt;&gt;"",ROW($K$7:$K$22)-MIN(ROW($K$7:$K$22))+1,""),""),ROW()-ROW(A$25)+1)),"##0"),","),"")</f>
        <v/>
      </c>
      <c r="L27" s="0" t="str">
        <f aca="false" t="array" ref="L27:L27">IFERROR(CONCATENATE((INDEX($N$7:$N$22,SMALL(IF($N$7:$N$22&lt;&gt;"",IF($K$7:$K$22&lt;&gt;"",ROW($K$7:$K$22)-MIN(ROW($K$7:$K$22))+1,""),""),ROW()-ROW(A$25)+1))),","),"")</f>
        <v/>
      </c>
      <c r="M27" s="0" t="str">
        <f aca="false" t="array" ref="M27:M27">IFERROR(CONCATENATE((INDEX($A$7:$A$22,SMALL(IF($N$7:$N$22&lt;&gt;"",IF($K$7:$K$22&lt;&gt;"",ROW($K$7:$K$22)-MIN(ROW($K$7:$K$22))+1,""),""),ROW()-ROW(A$25)+1))),),"")</f>
        <v/>
      </c>
      <c r="P27" s="0" t="str">
        <f aca="false" t="array" ref="P27:P27">IFERROR(CONCATENATE((INDEX($S$7:$S$22,SMALL(IF($S$7:$S$22&lt;&gt;"",IF($P$7:$P$22&lt;&gt;"",ROW($P$7:$P$22)-MIN(ROW($P$7:$P$22))+1,""),""),ROW()-ROW(A$25)+1)))," "),"")</f>
        <v/>
      </c>
      <c r="Q27" s="0" t="str">
        <f aca="false" t="array" ref="Q27:Q27">IFERROR(CONCATENATE(TEXT(INDEX($P$7:$P$22,SMALL(IF($S$7:$S$22&lt;&gt;"",IF($P$7:$P$22&lt;&gt;"",ROW($P$7:$P$22)-MIN(ROW($P$7:$P$22))+1,""),""),ROW()-ROW(A$25)+1)),"##0")," "),"")</f>
        <v/>
      </c>
      <c r="R27" s="0" t="str">
        <f aca="false" t="array" ref="R27:R27">IFERROR(CONCATENATE((INDEX($A$7:$A$22,SMALL(IF($S$7:$S$22&lt;&gt;"",IF($P$7:$P$22&lt;&gt;"",ROW($P$7:$P$22)-MIN(ROW($P$7:$P$22))+1,""),""),ROW()-ROW(A$25)+1))),),"")</f>
        <v/>
      </c>
      <c r="U27" s="0" t="str">
        <f aca="false" t="array" ref="U27:U27">IFERROR(CONCATENATE((INDEX($X$7:$X$22,SMALL(IF($X$7:$X$22&lt;&gt;"",IF($U$7:$U$22&lt;&gt;"",ROW($U$7:$U$22)-MIN(ROW($U$7:$U$22))+1,""),""),ROW()-ROW(A$25)+1)))," "),"")</f>
        <v/>
      </c>
      <c r="V27" s="0" t="str">
        <f aca="false" t="array" ref="V27:V27">IFERROR(CONCATENATE(TEXT(INDEX($U$7:$U$22,SMALL(IF($X$7:$X$22&lt;&gt;"",IF($U$7:$U$22&lt;&gt;"",ROW($U$7:$U$22)-MIN(ROW($U$7:$U$22))+1,""),""),ROW()-ROW(A$25)+1)),"##0")," "),"")</f>
        <v/>
      </c>
      <c r="W27" s="0" t="str">
        <f aca="false" t="array" ref="W27:W27">IFERROR(CONCATENATE((INDEX($A$7:$A$22,SMALL(IF($X$7:$X$22&lt;&gt;"",IF($U$7:$U$22&lt;&gt;"",ROW($U$7:$U$22)-MIN(ROW($U$7:$U$22))+1,""),""),ROW()-ROW(A$25)+1))),),"")</f>
        <v/>
      </c>
      <c r="Z27" s="0" t="str">
        <f aca="false" t="array" ref="Z27:Z27">IFERROR(CONCATENATE((INDEX($AC$7:$AC$22,SMALL(IF($AC$7:$AC$22&lt;&gt;"",IF($Z$7:$Z$22&lt;&gt;"",ROW($Z$7:$Z$22)-MIN(ROW($Z$7:$Z$22))+1,""),""),ROW()-ROW(A$25)+1))),","),"")</f>
        <v/>
      </c>
      <c r="AA27" s="0" t="str">
        <f aca="false" t="array" ref="AA27:AA27">IFERROR(CONCATENATE(TEXT(INDEX($Z$7:$Z$22,SMALL(IF($AC$7:$AC$22&lt;&gt;"",IF($Z$7:$Z$22&lt;&gt;"",ROW($Z$7:$Z$22)-MIN(ROW($Z$7:$Z$22))+1,""),""),ROW()-ROW(A$25)+1)),"##0"),","),"")</f>
        <v/>
      </c>
      <c r="AB27" s="0" t="str">
        <f aca="false" t="array" ref="AB27:AB27">IFERROR(CONCATENATE((INDEX($A$7:$A$22,SMALL(IF($AC$7:$AC$22&lt;&gt;"",IF($Z$7:$Z$22&lt;&gt;"",ROW($Z$7:$Z$22)-MIN(ROW($Z$7:$Z$22))+1,""),""),ROW()-ROW(A$25)+1))),),"")</f>
        <v/>
      </c>
      <c r="AE27" s="0" t="str">
        <f aca="false" t="array" ref="AE27:AE27">IFERROR(CONCATENATE((INDEX($AH$7:$AH$22,SMALL(IF($AH$7:$AH$22&lt;&gt;"",IF($AE$7:$AE$22&lt;&gt;"",ROW($AE$7:$AE$22)-MIN(ROW($AE$7:$AE$22))+1,""),""),ROW()-ROW(A$25)+1)))," "),"")</f>
        <v/>
      </c>
      <c r="AF27" s="0" t="str">
        <f aca="false" t="array" ref="AF27:AF27">IFERROR(CONCATENATE(TEXT(INDEX($AE$7:$AE$22,SMALL(IF($AH$7:$AH$22&lt;&gt;"",IF($AE$7:$AE$22&lt;&gt;"",ROW($AE$7:$AE$22)-MIN(ROW($AE$7:$AE$22))+1,""),""),ROW()-ROW(A$25)+1)),"##0")," "),"")</f>
        <v/>
      </c>
      <c r="AG27" s="0" t="str">
        <f aca="false" t="array" ref="AG27:AG27">IFERROR(CONCATENATE((INDEX($A$7:$A$22,SMALL(IF($AH$7:$AH$22&lt;&gt;"",IF($AE$7:$AE$22&lt;&gt;"",ROW($AE$7:$AE$22)-MIN(ROW($AE$7:$AE$22))+1,""),""),ROW()-ROW(A$25)+1))),),"")</f>
        <v/>
      </c>
      <c r="AJ27" s="0" t="str">
        <f aca="false" t="array" ref="AJ27:AJ27">IFERROR(CONCATENATE((INDEX($AM$7:$AM$22,SMALL(IF($AM$7:$AM$22&lt;&gt;"",IF($AJ$7:$AJ$22&lt;&gt;"",ROW($AJ$7:$AJ$22)-MIN(ROW($AJ$7:$AJ$22))+1,""),""),ROW()-ROW(A$25)+1)))," "),"")</f>
        <v/>
      </c>
      <c r="AK27" s="0" t="str">
        <f aca="false" t="array" ref="AK27:AK27">IFERROR(CONCATENATE(TEXT(INDEX($AJ$7:$AJ$22,SMALL(IF($AM$7:$AM$22&lt;&gt;"",IF($AJ$7:$AJ$22&lt;&gt;"",ROW($AJ$7:$AJ$22)-MIN(ROW($AJ$7:$AJ$22))+1,""),""),ROW()-ROW(A$25)+1)),"##0")," "),"")</f>
        <v/>
      </c>
      <c r="AL27" s="0" t="str">
        <f aca="false" t="array" ref="AL27:AL27">IFERROR(CONCATENATE((INDEX($A$7:$A$22,SMALL(IF($AM$7:$AM$22&lt;&gt;"",IF($AJ$7:$AJ$22&lt;&gt;"",ROW($AJ$7:$AJ$22)-MIN(ROW($AJ$7:$AJ$22))+1,""),""),ROW()-ROW(A$25)+1))),),"")</f>
        <v/>
      </c>
    </row>
    <row r="28" customFormat="false" ht="15" hidden="false" customHeight="false" outlineLevel="0" collapsed="false">
      <c r="K28" s="0" t="str">
        <f aca="false" t="array" ref="K28:K28">IFERROR(CONCATENATE(TEXT(INDEX($K$7:$K$22,SMALL(IF($N$7:$N$22&lt;&gt;"",IF($K$7:$K$22&lt;&gt;"",ROW($K$7:$K$22)-MIN(ROW($K$7:$K$22))+1,""),""),ROW()-ROW(A$25)+1)),"##0"),","),"")</f>
        <v/>
      </c>
      <c r="L28" s="0" t="str">
        <f aca="false" t="array" ref="L28:L28">IFERROR(CONCATENATE((INDEX($N$7:$N$22,SMALL(IF($N$7:$N$22&lt;&gt;"",IF($K$7:$K$22&lt;&gt;"",ROW($K$7:$K$22)-MIN(ROW($K$7:$K$22))+1,""),""),ROW()-ROW(A$25)+1))),","),"")</f>
        <v/>
      </c>
      <c r="M28" s="0" t="str">
        <f aca="false" t="array" ref="M28:M28">IFERROR(CONCATENATE((INDEX($A$7:$A$22,SMALL(IF($N$7:$N$22&lt;&gt;"",IF($K$7:$K$22&lt;&gt;"",ROW($K$7:$K$22)-MIN(ROW($K$7:$K$22))+1,""),""),ROW()-ROW(A$25)+1))),),"")</f>
        <v/>
      </c>
      <c r="P28" s="0" t="str">
        <f aca="false" t="array" ref="P28:P28">IFERROR(CONCATENATE((INDEX($S$7:$S$22,SMALL(IF($S$7:$S$22&lt;&gt;"",IF($P$7:$P$22&lt;&gt;"",ROW($P$7:$P$22)-MIN(ROW($P$7:$P$22))+1,""),""),ROW()-ROW(A$25)+1)))," "),"")</f>
        <v/>
      </c>
      <c r="Q28" s="0" t="str">
        <f aca="false" t="array" ref="Q28:Q28">IFERROR(CONCATENATE(TEXT(INDEX($P$7:$P$22,SMALL(IF($S$7:$S$22&lt;&gt;"",IF($P$7:$P$22&lt;&gt;"",ROW($P$7:$P$22)-MIN(ROW($P$7:$P$22))+1,""),""),ROW()-ROW(A$25)+1)),"##0")," "),"")</f>
        <v/>
      </c>
      <c r="R28" s="0" t="str">
        <f aca="false" t="array" ref="R28:R28">IFERROR(CONCATENATE((INDEX($A$7:$A$22,SMALL(IF($S$7:$S$22&lt;&gt;"",IF($P$7:$P$22&lt;&gt;"",ROW($P$7:$P$22)-MIN(ROW($P$7:$P$22))+1,""),""),ROW()-ROW(A$25)+1))),),"")</f>
        <v/>
      </c>
      <c r="U28" s="0" t="str">
        <f aca="false" t="array" ref="U28:U28">IFERROR(CONCATENATE((INDEX($X$7:$X$22,SMALL(IF($X$7:$X$22&lt;&gt;"",IF($U$7:$U$22&lt;&gt;"",ROW($U$7:$U$22)-MIN(ROW($U$7:$U$22))+1,""),""),ROW()-ROW(A$25)+1)))," "),"")</f>
        <v/>
      </c>
      <c r="V28" s="0" t="str">
        <f aca="false" t="array" ref="V28:V28">IFERROR(CONCATENATE(TEXT(INDEX($U$7:$U$22,SMALL(IF($X$7:$X$22&lt;&gt;"",IF($U$7:$U$22&lt;&gt;"",ROW($U$7:$U$22)-MIN(ROW($U$7:$U$22))+1,""),""),ROW()-ROW(A$25)+1)),"##0")," "),"")</f>
        <v/>
      </c>
      <c r="W28" s="0" t="str">
        <f aca="false" t="array" ref="W28:W28">IFERROR(CONCATENATE((INDEX($A$7:$A$22,SMALL(IF($X$7:$X$22&lt;&gt;"",IF($U$7:$U$22&lt;&gt;"",ROW($U$7:$U$22)-MIN(ROW($U$7:$U$22))+1,""),""),ROW()-ROW(A$25)+1))),),"")</f>
        <v/>
      </c>
      <c r="Z28" s="0" t="str">
        <f aca="false" t="array" ref="Z28:Z28">IFERROR(CONCATENATE((INDEX($AC$7:$AC$22,SMALL(IF($AC$7:$AC$22&lt;&gt;"",IF($Z$7:$Z$22&lt;&gt;"",ROW($Z$7:$Z$22)-MIN(ROW($Z$7:$Z$22))+1,""),""),ROW()-ROW(A$25)+1))),","),"")</f>
        <v/>
      </c>
      <c r="AA28" s="0" t="str">
        <f aca="false" t="array" ref="AA28:AA28">IFERROR(CONCATENATE(TEXT(INDEX($Z$7:$Z$22,SMALL(IF($AC$7:$AC$22&lt;&gt;"",IF($Z$7:$Z$22&lt;&gt;"",ROW($Z$7:$Z$22)-MIN(ROW($Z$7:$Z$22))+1,""),""),ROW()-ROW(A$25)+1)),"##0"),","),"")</f>
        <v/>
      </c>
      <c r="AB28" s="0" t="str">
        <f aca="false" t="array" ref="AB28:AB28">IFERROR(CONCATENATE((INDEX($A$7:$A$22,SMALL(IF($AC$7:$AC$22&lt;&gt;"",IF($Z$7:$Z$22&lt;&gt;"",ROW($Z$7:$Z$22)-MIN(ROW($Z$7:$Z$22))+1,""),""),ROW()-ROW(A$25)+1))),),"")</f>
        <v/>
      </c>
      <c r="AE28" s="0" t="str">
        <f aca="false" t="array" ref="AE28:AE28">IFERROR(CONCATENATE((INDEX($AH$7:$AH$22,SMALL(IF($AH$7:$AH$22&lt;&gt;"",IF($AE$7:$AE$22&lt;&gt;"",ROW($AE$7:$AE$22)-MIN(ROW($AE$7:$AE$22))+1,""),""),ROW()-ROW(A$25)+1)))," "),"")</f>
        <v/>
      </c>
      <c r="AF28" s="0" t="str">
        <f aca="false" t="array" ref="AF28:AF28">IFERROR(CONCATENATE(TEXT(INDEX($AE$7:$AE$22,SMALL(IF($AH$7:$AH$22&lt;&gt;"",IF($AE$7:$AE$22&lt;&gt;"",ROW($AE$7:$AE$22)-MIN(ROW($AE$7:$AE$22))+1,""),""),ROW()-ROW(A$25)+1)),"##0")," "),"")</f>
        <v/>
      </c>
      <c r="AG28" s="0" t="str">
        <f aca="false" t="array" ref="AG28:AG28">IFERROR(CONCATENATE((INDEX($A$7:$A$22,SMALL(IF($AH$7:$AH$22&lt;&gt;"",IF($AE$7:$AE$22&lt;&gt;"",ROW($AE$7:$AE$22)-MIN(ROW($AE$7:$AE$22))+1,""),""),ROW()-ROW(A$25)+1))),),"")</f>
        <v/>
      </c>
      <c r="AJ28" s="0" t="str">
        <f aca="false" t="array" ref="AJ28:AJ28">IFERROR(CONCATENATE((INDEX($AM$7:$AM$22,SMALL(IF($AM$7:$AM$22&lt;&gt;"",IF($AJ$7:$AJ$22&lt;&gt;"",ROW($AJ$7:$AJ$22)-MIN(ROW($AJ$7:$AJ$22))+1,""),""),ROW()-ROW(A$25)+1)))," "),"")</f>
        <v/>
      </c>
      <c r="AK28" s="0" t="str">
        <f aca="false" t="array" ref="AK28:AK28">IFERROR(CONCATENATE(TEXT(INDEX($AJ$7:$AJ$22,SMALL(IF($AM$7:$AM$22&lt;&gt;"",IF($AJ$7:$AJ$22&lt;&gt;"",ROW($AJ$7:$AJ$22)-MIN(ROW($AJ$7:$AJ$22))+1,""),""),ROW()-ROW(A$25)+1)),"##0")," "),"")</f>
        <v/>
      </c>
      <c r="AL28" s="0" t="str">
        <f aca="false" t="array" ref="AL28:AL28">IFERROR(CONCATENATE((INDEX($A$7:$A$22,SMALL(IF($AM$7:$AM$22&lt;&gt;"",IF($AJ$7:$AJ$22&lt;&gt;"",ROW($AJ$7:$AJ$22)-MIN(ROW($AJ$7:$AJ$22))+1,""),""),ROW()-ROW(A$25)+1))),),"")</f>
        <v/>
      </c>
    </row>
    <row r="29" customFormat="false" ht="15" hidden="false" customHeight="false" outlineLevel="0" collapsed="false">
      <c r="K29" s="0" t="str">
        <f aca="false" t="array" ref="K29:K29">IFERROR(CONCATENATE(TEXT(INDEX($K$7:$K$22,SMALL(IF($N$7:$N$22&lt;&gt;"",IF($K$7:$K$22&lt;&gt;"",ROW($K$7:$K$22)-MIN(ROW($K$7:$K$22))+1,""),""),ROW()-ROW(A$25)+1)),"##0"),","),"")</f>
        <v/>
      </c>
      <c r="L29" s="0" t="str">
        <f aca="false" t="array" ref="L29:L29">IFERROR(CONCATENATE((INDEX($N$7:$N$22,SMALL(IF($N$7:$N$22&lt;&gt;"",IF($K$7:$K$22&lt;&gt;"",ROW($K$7:$K$22)-MIN(ROW($K$7:$K$22))+1,""),""),ROW()-ROW(A$25)+1))),","),"")</f>
        <v/>
      </c>
      <c r="M29" s="0" t="str">
        <f aca="false" t="array" ref="M29:M29">IFERROR(CONCATENATE((INDEX($A$7:$A$22,SMALL(IF($N$7:$N$22&lt;&gt;"",IF($K$7:$K$22&lt;&gt;"",ROW($K$7:$K$22)-MIN(ROW($K$7:$K$22))+1,""),""),ROW()-ROW(A$25)+1))),),"")</f>
        <v/>
      </c>
      <c r="P29" s="0" t="str">
        <f aca="false" t="array" ref="P29:P29">IFERROR(CONCATENATE((INDEX($S$7:$S$22,SMALL(IF($S$7:$S$22&lt;&gt;"",IF($P$7:$P$22&lt;&gt;"",ROW($P$7:$P$22)-MIN(ROW($P$7:$P$22))+1,""),""),ROW()-ROW(A$25)+1)))," "),"")</f>
        <v/>
      </c>
      <c r="Q29" s="0" t="str">
        <f aca="false" t="array" ref="Q29:Q29">IFERROR(CONCATENATE(TEXT(INDEX($P$7:$P$22,SMALL(IF($S$7:$S$22&lt;&gt;"",IF($P$7:$P$22&lt;&gt;"",ROW($P$7:$P$22)-MIN(ROW($P$7:$P$22))+1,""),""),ROW()-ROW(A$25)+1)),"##0")," "),"")</f>
        <v/>
      </c>
      <c r="R29" s="0" t="str">
        <f aca="false" t="array" ref="R29:R29">IFERROR(CONCATENATE((INDEX($A$7:$A$22,SMALL(IF($S$7:$S$22&lt;&gt;"",IF($P$7:$P$22&lt;&gt;"",ROW($P$7:$P$22)-MIN(ROW($P$7:$P$22))+1,""),""),ROW()-ROW(A$25)+1))),),"")</f>
        <v/>
      </c>
      <c r="U29" s="0" t="str">
        <f aca="false" t="array" ref="U29:U29">IFERROR(CONCATENATE((INDEX($X$7:$X$22,SMALL(IF($X$7:$X$22&lt;&gt;"",IF($U$7:$U$22&lt;&gt;"",ROW($U$7:$U$22)-MIN(ROW($U$7:$U$22))+1,""),""),ROW()-ROW(A$25)+1)))," "),"")</f>
        <v/>
      </c>
      <c r="V29" s="0" t="str">
        <f aca="false" t="array" ref="V29:V29">IFERROR(CONCATENATE(TEXT(INDEX($U$7:$U$22,SMALL(IF($X$7:$X$22&lt;&gt;"",IF($U$7:$U$22&lt;&gt;"",ROW($U$7:$U$22)-MIN(ROW($U$7:$U$22))+1,""),""),ROW()-ROW(A$25)+1)),"##0")," "),"")</f>
        <v/>
      </c>
      <c r="W29" s="0" t="str">
        <f aca="false" t="array" ref="W29:W29">IFERROR(CONCATENATE((INDEX($A$7:$A$22,SMALL(IF($X$7:$X$22&lt;&gt;"",IF($U$7:$U$22&lt;&gt;"",ROW($U$7:$U$22)-MIN(ROW($U$7:$U$22))+1,""),""),ROW()-ROW(A$25)+1))),),"")</f>
        <v/>
      </c>
      <c r="Z29" s="0" t="str">
        <f aca="false" t="array" ref="Z29:Z29">IFERROR(CONCATENATE((INDEX($AC$7:$AC$22,SMALL(IF($AC$7:$AC$22&lt;&gt;"",IF($Z$7:$Z$22&lt;&gt;"",ROW($Z$7:$Z$22)-MIN(ROW($Z$7:$Z$22))+1,""),""),ROW()-ROW(A$25)+1))),","),"")</f>
        <v/>
      </c>
      <c r="AA29" s="0" t="str">
        <f aca="false" t="array" ref="AA29:AA29">IFERROR(CONCATENATE(TEXT(INDEX($Z$7:$Z$22,SMALL(IF($AC$7:$AC$22&lt;&gt;"",IF($Z$7:$Z$22&lt;&gt;"",ROW($Z$7:$Z$22)-MIN(ROW($Z$7:$Z$22))+1,""),""),ROW()-ROW(A$25)+1)),"##0"),","),"")</f>
        <v/>
      </c>
      <c r="AB29" s="0" t="str">
        <f aca="false" t="array" ref="AB29:AB29">IFERROR(CONCATENATE((INDEX($A$7:$A$22,SMALL(IF($AC$7:$AC$22&lt;&gt;"",IF($Z$7:$Z$22&lt;&gt;"",ROW($Z$7:$Z$22)-MIN(ROW($Z$7:$Z$22))+1,""),""),ROW()-ROW(A$25)+1))),),"")</f>
        <v/>
      </c>
      <c r="AE29" s="0" t="str">
        <f aca="false" t="array" ref="AE29:AE29">IFERROR(CONCATENATE((INDEX($AH$7:$AH$22,SMALL(IF($AH$7:$AH$22&lt;&gt;"",IF($AE$7:$AE$22&lt;&gt;"",ROW($AE$7:$AE$22)-MIN(ROW($AE$7:$AE$22))+1,""),""),ROW()-ROW(A$25)+1)))," "),"")</f>
        <v/>
      </c>
      <c r="AF29" s="0" t="str">
        <f aca="false" t="array" ref="AF29:AF29">IFERROR(CONCATENATE(TEXT(INDEX($AE$7:$AE$22,SMALL(IF($AH$7:$AH$22&lt;&gt;"",IF($AE$7:$AE$22&lt;&gt;"",ROW($AE$7:$AE$22)-MIN(ROW($AE$7:$AE$22))+1,""),""),ROW()-ROW(A$25)+1)),"##0")," "),"")</f>
        <v/>
      </c>
      <c r="AG29" s="0" t="str">
        <f aca="false" t="array" ref="AG29:AG29">IFERROR(CONCATENATE((INDEX($A$7:$A$22,SMALL(IF($AH$7:$AH$22&lt;&gt;"",IF($AE$7:$AE$22&lt;&gt;"",ROW($AE$7:$AE$22)-MIN(ROW($AE$7:$AE$22))+1,""),""),ROW()-ROW(A$25)+1))),),"")</f>
        <v/>
      </c>
      <c r="AJ29" s="0" t="str">
        <f aca="false" t="array" ref="AJ29:AJ29">IFERROR(CONCATENATE((INDEX($AM$7:$AM$22,SMALL(IF($AM$7:$AM$22&lt;&gt;"",IF($AJ$7:$AJ$22&lt;&gt;"",ROW($AJ$7:$AJ$22)-MIN(ROW($AJ$7:$AJ$22))+1,""),""),ROW()-ROW(A$25)+1)))," "),"")</f>
        <v/>
      </c>
      <c r="AK29" s="0" t="str">
        <f aca="false" t="array" ref="AK29:AK29">IFERROR(CONCATENATE(TEXT(INDEX($AJ$7:$AJ$22,SMALL(IF($AM$7:$AM$22&lt;&gt;"",IF($AJ$7:$AJ$22&lt;&gt;"",ROW($AJ$7:$AJ$22)-MIN(ROW($AJ$7:$AJ$22))+1,""),""),ROW()-ROW(A$25)+1)),"##0")," "),"")</f>
        <v/>
      </c>
      <c r="AL29" s="0" t="str">
        <f aca="false" t="array" ref="AL29:AL29">IFERROR(CONCATENATE((INDEX($A$7:$A$22,SMALL(IF($AM$7:$AM$22&lt;&gt;"",IF($AJ$7:$AJ$22&lt;&gt;"",ROW($AJ$7:$AJ$22)-MIN(ROW($AJ$7:$AJ$22))+1,""),""),ROW()-ROW(A$25)+1))),),"")</f>
        <v/>
      </c>
    </row>
    <row r="30" customFormat="false" ht="15" hidden="false" customHeight="false" outlineLevel="0" collapsed="false">
      <c r="K30" s="0" t="str">
        <f aca="false" t="array" ref="K30:K30">IFERROR(CONCATENATE(TEXT(INDEX($K$7:$K$22,SMALL(IF($N$7:$N$22&lt;&gt;"",IF($K$7:$K$22&lt;&gt;"",ROW($K$7:$K$22)-MIN(ROW($K$7:$K$22))+1,""),""),ROW()-ROW(A$25)+1)),"##0"),","),"")</f>
        <v/>
      </c>
      <c r="L30" s="0" t="str">
        <f aca="false" t="array" ref="L30:L30">IFERROR(CONCATENATE((INDEX($N$7:$N$22,SMALL(IF($N$7:$N$22&lt;&gt;"",IF($K$7:$K$22&lt;&gt;"",ROW($K$7:$K$22)-MIN(ROW($K$7:$K$22))+1,""),""),ROW()-ROW(A$25)+1))),","),"")</f>
        <v/>
      </c>
      <c r="M30" s="0" t="str">
        <f aca="false" t="array" ref="M30:M30">IFERROR(CONCATENATE((INDEX($A$7:$A$22,SMALL(IF($N$7:$N$22&lt;&gt;"",IF($K$7:$K$22&lt;&gt;"",ROW($K$7:$K$22)-MIN(ROW($K$7:$K$22))+1,""),""),ROW()-ROW(A$25)+1))),),"")</f>
        <v/>
      </c>
      <c r="P30" s="0" t="str">
        <f aca="false" t="array" ref="P30:P30">IFERROR(CONCATENATE((INDEX($S$7:$S$22,SMALL(IF($S$7:$S$22&lt;&gt;"",IF($P$7:$P$22&lt;&gt;"",ROW($P$7:$P$22)-MIN(ROW($P$7:$P$22))+1,""),""),ROW()-ROW(A$25)+1)))," "),"")</f>
        <v/>
      </c>
      <c r="Q30" s="0" t="str">
        <f aca="false" t="array" ref="Q30:Q30">IFERROR(CONCATENATE(TEXT(INDEX($P$7:$P$22,SMALL(IF($S$7:$S$22&lt;&gt;"",IF($P$7:$P$22&lt;&gt;"",ROW($P$7:$P$22)-MIN(ROW($P$7:$P$22))+1,""),""),ROW()-ROW(A$25)+1)),"##0")," "),"")</f>
        <v/>
      </c>
      <c r="R30" s="0" t="str">
        <f aca="false" t="array" ref="R30:R30">IFERROR(CONCATENATE((INDEX($A$7:$A$22,SMALL(IF($S$7:$S$22&lt;&gt;"",IF($P$7:$P$22&lt;&gt;"",ROW($P$7:$P$22)-MIN(ROW($P$7:$P$22))+1,""),""),ROW()-ROW(A$25)+1))),),"")</f>
        <v/>
      </c>
      <c r="U30" s="0" t="str">
        <f aca="false" t="array" ref="U30:U30">IFERROR(CONCATENATE((INDEX($X$7:$X$22,SMALL(IF($X$7:$X$22&lt;&gt;"",IF($U$7:$U$22&lt;&gt;"",ROW($U$7:$U$22)-MIN(ROW($U$7:$U$22))+1,""),""),ROW()-ROW(A$25)+1)))," "),"")</f>
        <v/>
      </c>
      <c r="V30" s="0" t="str">
        <f aca="false" t="array" ref="V30:V30">IFERROR(CONCATENATE(TEXT(INDEX($U$7:$U$22,SMALL(IF($X$7:$X$22&lt;&gt;"",IF($U$7:$U$22&lt;&gt;"",ROW($U$7:$U$22)-MIN(ROW($U$7:$U$22))+1,""),""),ROW()-ROW(A$25)+1)),"##0")," "),"")</f>
        <v/>
      </c>
      <c r="W30" s="0" t="str">
        <f aca="false" t="array" ref="W30:W30">IFERROR(CONCATENATE((INDEX($A$7:$A$22,SMALL(IF($X$7:$X$22&lt;&gt;"",IF($U$7:$U$22&lt;&gt;"",ROW($U$7:$U$22)-MIN(ROW($U$7:$U$22))+1,""),""),ROW()-ROW(A$25)+1))),),"")</f>
        <v/>
      </c>
      <c r="Z30" s="0" t="str">
        <f aca="false" t="array" ref="Z30:Z30">IFERROR(CONCATENATE((INDEX($AC$7:$AC$22,SMALL(IF($AC$7:$AC$22&lt;&gt;"",IF($Z$7:$Z$22&lt;&gt;"",ROW($Z$7:$Z$22)-MIN(ROW($Z$7:$Z$22))+1,""),""),ROW()-ROW(A$25)+1))),","),"")</f>
        <v/>
      </c>
      <c r="AA30" s="0" t="str">
        <f aca="false" t="array" ref="AA30:AA30">IFERROR(CONCATENATE(TEXT(INDEX($Z$7:$Z$22,SMALL(IF($AC$7:$AC$22&lt;&gt;"",IF($Z$7:$Z$22&lt;&gt;"",ROW($Z$7:$Z$22)-MIN(ROW($Z$7:$Z$22))+1,""),""),ROW()-ROW(A$25)+1)),"##0"),","),"")</f>
        <v/>
      </c>
      <c r="AB30" s="0" t="str">
        <f aca="false" t="array" ref="AB30:AB30">IFERROR(CONCATENATE((INDEX($A$7:$A$22,SMALL(IF($AC$7:$AC$22&lt;&gt;"",IF($Z$7:$Z$22&lt;&gt;"",ROW($Z$7:$Z$22)-MIN(ROW($Z$7:$Z$22))+1,""),""),ROW()-ROW(A$25)+1))),),"")</f>
        <v/>
      </c>
      <c r="AE30" s="0" t="str">
        <f aca="false" t="array" ref="AE30:AE30">IFERROR(CONCATENATE((INDEX($AH$7:$AH$22,SMALL(IF($AH$7:$AH$22&lt;&gt;"",IF($AE$7:$AE$22&lt;&gt;"",ROW($AE$7:$AE$22)-MIN(ROW($AE$7:$AE$22))+1,""),""),ROW()-ROW(A$25)+1)))," "),"")</f>
        <v/>
      </c>
      <c r="AF30" s="0" t="str">
        <f aca="false" t="array" ref="AF30:AF30">IFERROR(CONCATENATE(TEXT(INDEX($AE$7:$AE$22,SMALL(IF($AH$7:$AH$22&lt;&gt;"",IF($AE$7:$AE$22&lt;&gt;"",ROW($AE$7:$AE$22)-MIN(ROW($AE$7:$AE$22))+1,""),""),ROW()-ROW(A$25)+1)),"##0")," "),"")</f>
        <v/>
      </c>
      <c r="AG30" s="0" t="str">
        <f aca="false" t="array" ref="AG30:AG30">IFERROR(CONCATENATE((INDEX($A$7:$A$22,SMALL(IF($AH$7:$AH$22&lt;&gt;"",IF($AE$7:$AE$22&lt;&gt;"",ROW($AE$7:$AE$22)-MIN(ROW($AE$7:$AE$22))+1,""),""),ROW()-ROW(A$25)+1))),),"")</f>
        <v/>
      </c>
      <c r="AJ30" s="0" t="str">
        <f aca="false" t="array" ref="AJ30:AJ30">IFERROR(CONCATENATE((INDEX($AM$7:$AM$22,SMALL(IF($AM$7:$AM$22&lt;&gt;"",IF($AJ$7:$AJ$22&lt;&gt;"",ROW($AJ$7:$AJ$22)-MIN(ROW($AJ$7:$AJ$22))+1,""),""),ROW()-ROW(A$25)+1)))," "),"")</f>
        <v/>
      </c>
      <c r="AK30" s="0" t="str">
        <f aca="false" t="array" ref="AK30:AK30">IFERROR(CONCATENATE(TEXT(INDEX($AJ$7:$AJ$22,SMALL(IF($AM$7:$AM$22&lt;&gt;"",IF($AJ$7:$AJ$22&lt;&gt;"",ROW($AJ$7:$AJ$22)-MIN(ROW($AJ$7:$AJ$22))+1,""),""),ROW()-ROW(A$25)+1)),"##0")," "),"")</f>
        <v/>
      </c>
      <c r="AL30" s="0" t="str">
        <f aca="false" t="array" ref="AL30:AL30">IFERROR(CONCATENATE((INDEX($A$7:$A$22,SMALL(IF($AM$7:$AM$22&lt;&gt;"",IF($AJ$7:$AJ$22&lt;&gt;"",ROW($AJ$7:$AJ$22)-MIN(ROW($AJ$7:$AJ$22))+1,""),""),ROW()-ROW(A$25)+1))),),"")</f>
        <v/>
      </c>
    </row>
    <row r="31" customFormat="false" ht="15" hidden="false" customHeight="false" outlineLevel="0" collapsed="false">
      <c r="K31" s="0" t="str">
        <f aca="false" t="array" ref="K31:K31">IFERROR(CONCATENATE(TEXT(INDEX($K$7:$K$22,SMALL(IF($N$7:$N$22&lt;&gt;"",IF($K$7:$K$22&lt;&gt;"",ROW($K$7:$K$22)-MIN(ROW($K$7:$K$22))+1,""),""),ROW()-ROW(A$25)+1)),"##0"),","),"")</f>
        <v/>
      </c>
      <c r="L31" s="0" t="str">
        <f aca="false" t="array" ref="L31:L31">IFERROR(CONCATENATE((INDEX($N$7:$N$22,SMALL(IF($N$7:$N$22&lt;&gt;"",IF($K$7:$K$22&lt;&gt;"",ROW($K$7:$K$22)-MIN(ROW($K$7:$K$22))+1,""),""),ROW()-ROW(A$25)+1))),","),"")</f>
        <v/>
      </c>
      <c r="M31" s="0" t="str">
        <f aca="false" t="array" ref="M31:M31">IFERROR(CONCATENATE((INDEX($A$7:$A$22,SMALL(IF($N$7:$N$22&lt;&gt;"",IF($K$7:$K$22&lt;&gt;"",ROW($K$7:$K$22)-MIN(ROW($K$7:$K$22))+1,""),""),ROW()-ROW(A$25)+1))),),"")</f>
        <v/>
      </c>
      <c r="P31" s="0" t="str">
        <f aca="false" t="array" ref="P31:P31">IFERROR(CONCATENATE((INDEX($S$7:$S$22,SMALL(IF($S$7:$S$22&lt;&gt;"",IF($P$7:$P$22&lt;&gt;"",ROW($P$7:$P$22)-MIN(ROW($P$7:$P$22))+1,""),""),ROW()-ROW(A$25)+1)))," "),"")</f>
        <v/>
      </c>
      <c r="Q31" s="0" t="str">
        <f aca="false" t="array" ref="Q31:Q31">IFERROR(CONCATENATE(TEXT(INDEX($P$7:$P$22,SMALL(IF($S$7:$S$22&lt;&gt;"",IF($P$7:$P$22&lt;&gt;"",ROW($P$7:$P$22)-MIN(ROW($P$7:$P$22))+1,""),""),ROW()-ROW(A$25)+1)),"##0")," "),"")</f>
        <v/>
      </c>
      <c r="R31" s="0" t="str">
        <f aca="false" t="array" ref="R31:R31">IFERROR(CONCATENATE((INDEX($A$7:$A$22,SMALL(IF($S$7:$S$22&lt;&gt;"",IF($P$7:$P$22&lt;&gt;"",ROW($P$7:$P$22)-MIN(ROW($P$7:$P$22))+1,""),""),ROW()-ROW(A$25)+1))),),"")</f>
        <v/>
      </c>
      <c r="U31" s="0" t="str">
        <f aca="false" t="array" ref="U31:U31">IFERROR(CONCATENATE((INDEX($X$7:$X$22,SMALL(IF($X$7:$X$22&lt;&gt;"",IF($U$7:$U$22&lt;&gt;"",ROW($U$7:$U$22)-MIN(ROW($U$7:$U$22))+1,""),""),ROW()-ROW(A$25)+1)))," "),"")</f>
        <v/>
      </c>
      <c r="V31" s="0" t="str">
        <f aca="false" t="array" ref="V31:V31">IFERROR(CONCATENATE(TEXT(INDEX($U$7:$U$22,SMALL(IF($X$7:$X$22&lt;&gt;"",IF($U$7:$U$22&lt;&gt;"",ROW($U$7:$U$22)-MIN(ROW($U$7:$U$22))+1,""),""),ROW()-ROW(A$25)+1)),"##0")," "),"")</f>
        <v/>
      </c>
      <c r="W31" s="0" t="str">
        <f aca="false" t="array" ref="W31:W31">IFERROR(CONCATENATE((INDEX($A$7:$A$22,SMALL(IF($X$7:$X$22&lt;&gt;"",IF($U$7:$U$22&lt;&gt;"",ROW($U$7:$U$22)-MIN(ROW($U$7:$U$22))+1,""),""),ROW()-ROW(A$25)+1))),),"")</f>
        <v/>
      </c>
      <c r="Z31" s="0" t="str">
        <f aca="false" t="array" ref="Z31:Z31">IFERROR(CONCATENATE((INDEX($AC$7:$AC$22,SMALL(IF($AC$7:$AC$22&lt;&gt;"",IF($Z$7:$Z$22&lt;&gt;"",ROW($Z$7:$Z$22)-MIN(ROW($Z$7:$Z$22))+1,""),""),ROW()-ROW(A$25)+1))),","),"")</f>
        <v/>
      </c>
      <c r="AA31" s="0" t="str">
        <f aca="false" t="array" ref="AA31:AA31">IFERROR(CONCATENATE(TEXT(INDEX($Z$7:$Z$22,SMALL(IF($AC$7:$AC$22&lt;&gt;"",IF($Z$7:$Z$22&lt;&gt;"",ROW($Z$7:$Z$22)-MIN(ROW($Z$7:$Z$22))+1,""),""),ROW()-ROW(A$25)+1)),"##0"),","),"")</f>
        <v/>
      </c>
      <c r="AB31" s="0" t="str">
        <f aca="false" t="array" ref="AB31:AB31">IFERROR(CONCATENATE((INDEX($A$7:$A$22,SMALL(IF($AC$7:$AC$22&lt;&gt;"",IF($Z$7:$Z$22&lt;&gt;"",ROW($Z$7:$Z$22)-MIN(ROW($Z$7:$Z$22))+1,""),""),ROW()-ROW(A$25)+1))),),"")</f>
        <v/>
      </c>
      <c r="AE31" s="0" t="str">
        <f aca="false" t="array" ref="AE31:AE31">IFERROR(CONCATENATE((INDEX($AH$7:$AH$22,SMALL(IF($AH$7:$AH$22&lt;&gt;"",IF($AE$7:$AE$22&lt;&gt;"",ROW($AE$7:$AE$22)-MIN(ROW($AE$7:$AE$22))+1,""),""),ROW()-ROW(A$25)+1)))," "),"")</f>
        <v/>
      </c>
      <c r="AF31" s="0" t="str">
        <f aca="false" t="array" ref="AF31:AF31">IFERROR(CONCATENATE(TEXT(INDEX($AE$7:$AE$22,SMALL(IF($AH$7:$AH$22&lt;&gt;"",IF($AE$7:$AE$22&lt;&gt;"",ROW($AE$7:$AE$22)-MIN(ROW($AE$7:$AE$22))+1,""),""),ROW()-ROW(A$25)+1)),"##0")," "),"")</f>
        <v/>
      </c>
      <c r="AG31" s="0" t="str">
        <f aca="false" t="array" ref="AG31:AG31">IFERROR(CONCATENATE((INDEX($A$7:$A$22,SMALL(IF($AH$7:$AH$22&lt;&gt;"",IF($AE$7:$AE$22&lt;&gt;"",ROW($AE$7:$AE$22)-MIN(ROW($AE$7:$AE$22))+1,""),""),ROW()-ROW(A$25)+1))),),"")</f>
        <v/>
      </c>
      <c r="AJ31" s="0" t="str">
        <f aca="false" t="array" ref="AJ31:AJ31">IFERROR(CONCATENATE((INDEX($AM$7:$AM$22,SMALL(IF($AM$7:$AM$22&lt;&gt;"",IF($AJ$7:$AJ$22&lt;&gt;"",ROW($AJ$7:$AJ$22)-MIN(ROW($AJ$7:$AJ$22))+1,""),""),ROW()-ROW(A$25)+1)))," "),"")</f>
        <v/>
      </c>
      <c r="AK31" s="0" t="str">
        <f aca="false" t="array" ref="AK31:AK31">IFERROR(CONCATENATE(TEXT(INDEX($AJ$7:$AJ$22,SMALL(IF($AM$7:$AM$22&lt;&gt;"",IF($AJ$7:$AJ$22&lt;&gt;"",ROW($AJ$7:$AJ$22)-MIN(ROW($AJ$7:$AJ$22))+1,""),""),ROW()-ROW(A$25)+1)),"##0")," "),"")</f>
        <v/>
      </c>
      <c r="AL31" s="0" t="str">
        <f aca="false" t="array" ref="AL31:AL31">IFERROR(CONCATENATE((INDEX($A$7:$A$22,SMALL(IF($AM$7:$AM$22&lt;&gt;"",IF($AJ$7:$AJ$22&lt;&gt;"",ROW($AJ$7:$AJ$22)-MIN(ROW($AJ$7:$AJ$22))+1,""),""),ROW()-ROW(A$25)+1))),),"")</f>
        <v/>
      </c>
    </row>
    <row r="32" customFormat="false" ht="15" hidden="false" customHeight="false" outlineLevel="0" collapsed="false">
      <c r="K32" s="0" t="str">
        <f aca="false" t="array" ref="K32:K32">IFERROR(CONCATENATE(TEXT(INDEX($K$7:$K$22,SMALL(IF($N$7:$N$22&lt;&gt;"",IF($K$7:$K$22&lt;&gt;"",ROW($K$7:$K$22)-MIN(ROW($K$7:$K$22))+1,""),""),ROW()-ROW(A$25)+1)),"##0"),","),"")</f>
        <v/>
      </c>
      <c r="L32" s="0" t="str">
        <f aca="false" t="array" ref="L32:L32">IFERROR(CONCATENATE((INDEX($N$7:$N$22,SMALL(IF($N$7:$N$22&lt;&gt;"",IF($K$7:$K$22&lt;&gt;"",ROW($K$7:$K$22)-MIN(ROW($K$7:$K$22))+1,""),""),ROW()-ROW(A$25)+1))),","),"")</f>
        <v/>
      </c>
      <c r="M32" s="0" t="str">
        <f aca="false" t="array" ref="M32:M32">IFERROR(CONCATENATE((INDEX($A$7:$A$22,SMALL(IF($N$7:$N$22&lt;&gt;"",IF($K$7:$K$22&lt;&gt;"",ROW($K$7:$K$22)-MIN(ROW($K$7:$K$22))+1,""),""),ROW()-ROW(A$25)+1))),),"")</f>
        <v/>
      </c>
      <c r="P32" s="0" t="str">
        <f aca="false" t="array" ref="P32:P32">IFERROR(CONCATENATE((INDEX($S$7:$S$22,SMALL(IF($S$7:$S$22&lt;&gt;"",IF($P$7:$P$22&lt;&gt;"",ROW($P$7:$P$22)-MIN(ROW($P$7:$P$22))+1,""),""),ROW()-ROW(A$25)+1)))," "),"")</f>
        <v/>
      </c>
      <c r="Q32" s="0" t="str">
        <f aca="false" t="array" ref="Q32:Q32">IFERROR(CONCATENATE(TEXT(INDEX($P$7:$P$22,SMALL(IF($S$7:$S$22&lt;&gt;"",IF($P$7:$P$22&lt;&gt;"",ROW($P$7:$P$22)-MIN(ROW($P$7:$P$22))+1,""),""),ROW()-ROW(A$25)+1)),"##0")," "),"")</f>
        <v/>
      </c>
      <c r="R32" s="0" t="str">
        <f aca="false" t="array" ref="R32:R32">IFERROR(CONCATENATE((INDEX($A$7:$A$22,SMALL(IF($S$7:$S$22&lt;&gt;"",IF($P$7:$P$22&lt;&gt;"",ROW($P$7:$P$22)-MIN(ROW($P$7:$P$22))+1,""),""),ROW()-ROW(A$25)+1))),),"")</f>
        <v/>
      </c>
      <c r="U32" s="0" t="str">
        <f aca="false" t="array" ref="U32:U32">IFERROR(CONCATENATE((INDEX($X$7:$X$22,SMALL(IF($X$7:$X$22&lt;&gt;"",IF($U$7:$U$22&lt;&gt;"",ROW($U$7:$U$22)-MIN(ROW($U$7:$U$22))+1,""),""),ROW()-ROW(A$25)+1)))," "),"")</f>
        <v/>
      </c>
      <c r="V32" s="0" t="str">
        <f aca="false" t="array" ref="V32:V32">IFERROR(CONCATENATE(TEXT(INDEX($U$7:$U$22,SMALL(IF($X$7:$X$22&lt;&gt;"",IF($U$7:$U$22&lt;&gt;"",ROW($U$7:$U$22)-MIN(ROW($U$7:$U$22))+1,""),""),ROW()-ROW(A$25)+1)),"##0")," "),"")</f>
        <v/>
      </c>
      <c r="W32" s="0" t="str">
        <f aca="false" t="array" ref="W32:W32">IFERROR(CONCATENATE((INDEX($A$7:$A$22,SMALL(IF($X$7:$X$22&lt;&gt;"",IF($U$7:$U$22&lt;&gt;"",ROW($U$7:$U$22)-MIN(ROW($U$7:$U$22))+1,""),""),ROW()-ROW(A$25)+1))),),"")</f>
        <v/>
      </c>
      <c r="Z32" s="0" t="str">
        <f aca="false" t="array" ref="Z32:Z32">IFERROR(CONCATENATE((INDEX($AC$7:$AC$22,SMALL(IF($AC$7:$AC$22&lt;&gt;"",IF($Z$7:$Z$22&lt;&gt;"",ROW($Z$7:$Z$22)-MIN(ROW($Z$7:$Z$22))+1,""),""),ROW()-ROW(A$25)+1))),","),"")</f>
        <v/>
      </c>
      <c r="AA32" s="0" t="str">
        <f aca="false" t="array" ref="AA32:AA32">IFERROR(CONCATENATE(TEXT(INDEX($Z$7:$Z$22,SMALL(IF($AC$7:$AC$22&lt;&gt;"",IF($Z$7:$Z$22&lt;&gt;"",ROW($Z$7:$Z$22)-MIN(ROW($Z$7:$Z$22))+1,""),""),ROW()-ROW(A$25)+1)),"##0"),","),"")</f>
        <v/>
      </c>
      <c r="AB32" s="0" t="str">
        <f aca="false" t="array" ref="AB32:AB32">IFERROR(CONCATENATE((INDEX($A$7:$A$22,SMALL(IF($AC$7:$AC$22&lt;&gt;"",IF($Z$7:$Z$22&lt;&gt;"",ROW($Z$7:$Z$22)-MIN(ROW($Z$7:$Z$22))+1,""),""),ROW()-ROW(A$25)+1))),),"")</f>
        <v/>
      </c>
      <c r="AE32" s="0" t="str">
        <f aca="false" t="array" ref="AE32:AE32">IFERROR(CONCATENATE((INDEX($AH$7:$AH$22,SMALL(IF($AH$7:$AH$22&lt;&gt;"",IF($AE$7:$AE$22&lt;&gt;"",ROW($AE$7:$AE$22)-MIN(ROW($AE$7:$AE$22))+1,""),""),ROW()-ROW(A$25)+1)))," "),"")</f>
        <v/>
      </c>
      <c r="AF32" s="0" t="str">
        <f aca="false" t="array" ref="AF32:AF32">IFERROR(CONCATENATE(TEXT(INDEX($AE$7:$AE$22,SMALL(IF($AH$7:$AH$22&lt;&gt;"",IF($AE$7:$AE$22&lt;&gt;"",ROW($AE$7:$AE$22)-MIN(ROW($AE$7:$AE$22))+1,""),""),ROW()-ROW(A$25)+1)),"##0")," "),"")</f>
        <v/>
      </c>
      <c r="AG32" s="0" t="str">
        <f aca="false" t="array" ref="AG32:AG32">IFERROR(CONCATENATE((INDEX($A$7:$A$22,SMALL(IF($AH$7:$AH$22&lt;&gt;"",IF($AE$7:$AE$22&lt;&gt;"",ROW($AE$7:$AE$22)-MIN(ROW($AE$7:$AE$22))+1,""),""),ROW()-ROW(A$25)+1))),),"")</f>
        <v/>
      </c>
      <c r="AJ32" s="0" t="str">
        <f aca="false" t="array" ref="AJ32:AJ32">IFERROR(CONCATENATE((INDEX($AM$7:$AM$22,SMALL(IF($AM$7:$AM$22&lt;&gt;"",IF($AJ$7:$AJ$22&lt;&gt;"",ROW($AJ$7:$AJ$22)-MIN(ROW($AJ$7:$AJ$22))+1,""),""),ROW()-ROW(A$25)+1)))," "),"")</f>
        <v/>
      </c>
      <c r="AK32" s="0" t="str">
        <f aca="false" t="array" ref="AK32:AK32">IFERROR(CONCATENATE(TEXT(INDEX($AJ$7:$AJ$22,SMALL(IF($AM$7:$AM$22&lt;&gt;"",IF($AJ$7:$AJ$22&lt;&gt;"",ROW($AJ$7:$AJ$22)-MIN(ROW($AJ$7:$AJ$22))+1,""),""),ROW()-ROW(A$25)+1)),"##0")," "),"")</f>
        <v/>
      </c>
      <c r="AL32" s="0" t="str">
        <f aca="false" t="array" ref="AL32:AL32">IFERROR(CONCATENATE((INDEX($A$7:$A$22,SMALL(IF($AM$7:$AM$22&lt;&gt;"",IF($AJ$7:$AJ$22&lt;&gt;"",ROW($AJ$7:$AJ$22)-MIN(ROW($AJ$7:$AJ$22))+1,""),""),ROW()-ROW(A$25)+1))),),"")</f>
        <v/>
      </c>
    </row>
    <row r="33" customFormat="false" ht="15" hidden="false" customHeight="false" outlineLevel="0" collapsed="false">
      <c r="K33" s="0" t="str">
        <f aca="false" t="array" ref="K33:K33">IFERROR(CONCATENATE(TEXT(INDEX($K$7:$K$22,SMALL(IF($N$7:$N$22&lt;&gt;"",IF($K$7:$K$22&lt;&gt;"",ROW($K$7:$K$22)-MIN(ROW($K$7:$K$22))+1,""),""),ROW()-ROW(A$25)+1)),"##0"),","),"")</f>
        <v/>
      </c>
      <c r="L33" s="0" t="str">
        <f aca="false" t="array" ref="L33:L33">IFERROR(CONCATENATE((INDEX($N$7:$N$22,SMALL(IF($N$7:$N$22&lt;&gt;"",IF($K$7:$K$22&lt;&gt;"",ROW($K$7:$K$22)-MIN(ROW($K$7:$K$22))+1,""),""),ROW()-ROW(A$25)+1))),","),"")</f>
        <v/>
      </c>
      <c r="M33" s="0" t="str">
        <f aca="false" t="array" ref="M33:M33">IFERROR(CONCATENATE((INDEX($A$7:$A$22,SMALL(IF($N$7:$N$22&lt;&gt;"",IF($K$7:$K$22&lt;&gt;"",ROW($K$7:$K$22)-MIN(ROW($K$7:$K$22))+1,""),""),ROW()-ROW(A$25)+1))),),"")</f>
        <v/>
      </c>
      <c r="P33" s="0" t="str">
        <f aca="false" t="array" ref="P33:P33">IFERROR(CONCATENATE((INDEX($S$7:$S$22,SMALL(IF($S$7:$S$22&lt;&gt;"",IF($P$7:$P$22&lt;&gt;"",ROW($P$7:$P$22)-MIN(ROW($P$7:$P$22))+1,""),""),ROW()-ROW(A$25)+1)))," "),"")</f>
        <v/>
      </c>
      <c r="Q33" s="0" t="str">
        <f aca="false" t="array" ref="Q33:Q33">IFERROR(CONCATENATE(TEXT(INDEX($P$7:$P$22,SMALL(IF($S$7:$S$22&lt;&gt;"",IF($P$7:$P$22&lt;&gt;"",ROW($P$7:$P$22)-MIN(ROW($P$7:$P$22))+1,""),""),ROW()-ROW(A$25)+1)),"##0")," "),"")</f>
        <v/>
      </c>
      <c r="R33" s="0" t="str">
        <f aca="false" t="array" ref="R33:R33">IFERROR(CONCATENATE((INDEX($A$7:$A$22,SMALL(IF($S$7:$S$22&lt;&gt;"",IF($P$7:$P$22&lt;&gt;"",ROW($P$7:$P$22)-MIN(ROW($P$7:$P$22))+1,""),""),ROW()-ROW(A$25)+1))),),"")</f>
        <v/>
      </c>
      <c r="U33" s="0" t="str">
        <f aca="false" t="array" ref="U33:U33">IFERROR(CONCATENATE((INDEX($X$7:$X$22,SMALL(IF($X$7:$X$22&lt;&gt;"",IF($U$7:$U$22&lt;&gt;"",ROW($U$7:$U$22)-MIN(ROW($U$7:$U$22))+1,""),""),ROW()-ROW(A$25)+1)))," "),"")</f>
        <v/>
      </c>
      <c r="V33" s="0" t="str">
        <f aca="false" t="array" ref="V33:V33">IFERROR(CONCATENATE(TEXT(INDEX($U$7:$U$22,SMALL(IF($X$7:$X$22&lt;&gt;"",IF($U$7:$U$22&lt;&gt;"",ROW($U$7:$U$22)-MIN(ROW($U$7:$U$22))+1,""),""),ROW()-ROW(A$25)+1)),"##0")," "),"")</f>
        <v/>
      </c>
      <c r="W33" s="0" t="str">
        <f aca="false" t="array" ref="W33:W33">IFERROR(CONCATENATE((INDEX($A$7:$A$22,SMALL(IF($X$7:$X$22&lt;&gt;"",IF($U$7:$U$22&lt;&gt;"",ROW($U$7:$U$22)-MIN(ROW($U$7:$U$22))+1,""),""),ROW()-ROW(A$25)+1))),),"")</f>
        <v/>
      </c>
      <c r="Z33" s="0" t="str">
        <f aca="false" t="array" ref="Z33:Z33">IFERROR(CONCATENATE((INDEX($AC$7:$AC$22,SMALL(IF($AC$7:$AC$22&lt;&gt;"",IF($Z$7:$Z$22&lt;&gt;"",ROW($Z$7:$Z$22)-MIN(ROW($Z$7:$Z$22))+1,""),""),ROW()-ROW(A$25)+1))),","),"")</f>
        <v/>
      </c>
      <c r="AA33" s="0" t="str">
        <f aca="false" t="array" ref="AA33:AA33">IFERROR(CONCATENATE(TEXT(INDEX($Z$7:$Z$22,SMALL(IF($AC$7:$AC$22&lt;&gt;"",IF($Z$7:$Z$22&lt;&gt;"",ROW($Z$7:$Z$22)-MIN(ROW($Z$7:$Z$22))+1,""),""),ROW()-ROW(A$25)+1)),"##0"),","),"")</f>
        <v/>
      </c>
      <c r="AB33" s="0" t="str">
        <f aca="false" t="array" ref="AB33:AB33">IFERROR(CONCATENATE((INDEX($A$7:$A$22,SMALL(IF($AC$7:$AC$22&lt;&gt;"",IF($Z$7:$Z$22&lt;&gt;"",ROW($Z$7:$Z$22)-MIN(ROW($Z$7:$Z$22))+1,""),""),ROW()-ROW(A$25)+1))),),"")</f>
        <v/>
      </c>
      <c r="AE33" s="0" t="str">
        <f aca="false" t="array" ref="AE33:AE33">IFERROR(CONCATENATE((INDEX($AH$7:$AH$22,SMALL(IF($AH$7:$AH$22&lt;&gt;"",IF($AE$7:$AE$22&lt;&gt;"",ROW($AE$7:$AE$22)-MIN(ROW($AE$7:$AE$22))+1,""),""),ROW()-ROW(A$25)+1)))," "),"")</f>
        <v/>
      </c>
      <c r="AF33" s="0" t="str">
        <f aca="false" t="array" ref="AF33:AF33">IFERROR(CONCATENATE(TEXT(INDEX($AE$7:$AE$22,SMALL(IF($AH$7:$AH$22&lt;&gt;"",IF($AE$7:$AE$22&lt;&gt;"",ROW($AE$7:$AE$22)-MIN(ROW($AE$7:$AE$22))+1,""),""),ROW()-ROW(A$25)+1)),"##0")," "),"")</f>
        <v/>
      </c>
      <c r="AG33" s="0" t="str">
        <f aca="false" t="array" ref="AG33:AG33">IFERROR(CONCATENATE((INDEX($A$7:$A$22,SMALL(IF($AH$7:$AH$22&lt;&gt;"",IF($AE$7:$AE$22&lt;&gt;"",ROW($AE$7:$AE$22)-MIN(ROW($AE$7:$AE$22))+1,""),""),ROW()-ROW(A$25)+1))),),"")</f>
        <v/>
      </c>
      <c r="AJ33" s="0" t="str">
        <f aca="false" t="array" ref="AJ33:AJ33">IFERROR(CONCATENATE((INDEX($AM$7:$AM$22,SMALL(IF($AM$7:$AM$22&lt;&gt;"",IF($AJ$7:$AJ$22&lt;&gt;"",ROW($AJ$7:$AJ$22)-MIN(ROW($AJ$7:$AJ$22))+1,""),""),ROW()-ROW(A$25)+1)))," "),"")</f>
        <v/>
      </c>
      <c r="AK33" s="0" t="str">
        <f aca="false" t="array" ref="AK33:AK33">IFERROR(CONCATENATE(TEXT(INDEX($AJ$7:$AJ$22,SMALL(IF($AM$7:$AM$22&lt;&gt;"",IF($AJ$7:$AJ$22&lt;&gt;"",ROW($AJ$7:$AJ$22)-MIN(ROW($AJ$7:$AJ$22))+1,""),""),ROW()-ROW(A$25)+1)),"##0")," "),"")</f>
        <v/>
      </c>
      <c r="AL33" s="0" t="str">
        <f aca="false" t="array" ref="AL33:AL33">IFERROR(CONCATENATE((INDEX($A$7:$A$22,SMALL(IF($AM$7:$AM$22&lt;&gt;"",IF($AJ$7:$AJ$22&lt;&gt;"",ROW($AJ$7:$AJ$22)-MIN(ROW($AJ$7:$AJ$22))+1,""),""),ROW()-ROW(A$25)+1))),),"")</f>
        <v/>
      </c>
    </row>
    <row r="34" customFormat="false" ht="15" hidden="false" customHeight="false" outlineLevel="0" collapsed="false">
      <c r="K34" s="0" t="str">
        <f aca="false" t="array" ref="K34:K34">IFERROR(CONCATENATE(TEXT(INDEX($K$7:$K$22,SMALL(IF($N$7:$N$22&lt;&gt;"",IF($K$7:$K$22&lt;&gt;"",ROW($K$7:$K$22)-MIN(ROW($K$7:$K$22))+1,""),""),ROW()-ROW(A$25)+1)),"##0"),","),"")</f>
        <v/>
      </c>
      <c r="L34" s="0" t="str">
        <f aca="false" t="array" ref="L34:L34">IFERROR(CONCATENATE((INDEX($N$7:$N$22,SMALL(IF($N$7:$N$22&lt;&gt;"",IF($K$7:$K$22&lt;&gt;"",ROW($K$7:$K$22)-MIN(ROW($K$7:$K$22))+1,""),""),ROW()-ROW(A$25)+1))),","),"")</f>
        <v/>
      </c>
      <c r="M34" s="0" t="str">
        <f aca="false" t="array" ref="M34:M34">IFERROR(CONCATENATE((INDEX($A$7:$A$22,SMALL(IF($N$7:$N$22&lt;&gt;"",IF($K$7:$K$22&lt;&gt;"",ROW($K$7:$K$22)-MIN(ROW($K$7:$K$22))+1,""),""),ROW()-ROW(A$25)+1))),),"")</f>
        <v/>
      </c>
      <c r="P34" s="0" t="str">
        <f aca="false" t="array" ref="P34:P34">IFERROR(CONCATENATE((INDEX($S$7:$S$22,SMALL(IF($S$7:$S$22&lt;&gt;"",IF($P$7:$P$22&lt;&gt;"",ROW($P$7:$P$22)-MIN(ROW($P$7:$P$22))+1,""),""),ROW()-ROW(A$25)+1)))," "),"")</f>
        <v/>
      </c>
      <c r="Q34" s="0" t="str">
        <f aca="false" t="array" ref="Q34:Q34">IFERROR(CONCATENATE(TEXT(INDEX($P$7:$P$22,SMALL(IF($S$7:$S$22&lt;&gt;"",IF($P$7:$P$22&lt;&gt;"",ROW($P$7:$P$22)-MIN(ROW($P$7:$P$22))+1,""),""),ROW()-ROW(A$25)+1)),"##0")," "),"")</f>
        <v/>
      </c>
      <c r="R34" s="0" t="str">
        <f aca="false" t="array" ref="R34:R34">IFERROR(CONCATENATE((INDEX($A$7:$A$22,SMALL(IF($S$7:$S$22&lt;&gt;"",IF($P$7:$P$22&lt;&gt;"",ROW($P$7:$P$22)-MIN(ROW($P$7:$P$22))+1,""),""),ROW()-ROW(A$25)+1))),),"")</f>
        <v/>
      </c>
      <c r="U34" s="0" t="str">
        <f aca="false" t="array" ref="U34:U34">IFERROR(CONCATENATE((INDEX($X$7:$X$22,SMALL(IF($X$7:$X$22&lt;&gt;"",IF($U$7:$U$22&lt;&gt;"",ROW($U$7:$U$22)-MIN(ROW($U$7:$U$22))+1,""),""),ROW()-ROW(A$25)+1)))," "),"")</f>
        <v/>
      </c>
      <c r="V34" s="0" t="str">
        <f aca="false" t="array" ref="V34:V34">IFERROR(CONCATENATE(TEXT(INDEX($U$7:$U$22,SMALL(IF($X$7:$X$22&lt;&gt;"",IF($U$7:$U$22&lt;&gt;"",ROW($U$7:$U$22)-MIN(ROW($U$7:$U$22))+1,""),""),ROW()-ROW(A$25)+1)),"##0")," "),"")</f>
        <v/>
      </c>
      <c r="W34" s="0" t="str">
        <f aca="false" t="array" ref="W34:W34">IFERROR(CONCATENATE((INDEX($A$7:$A$22,SMALL(IF($X$7:$X$22&lt;&gt;"",IF($U$7:$U$22&lt;&gt;"",ROW($U$7:$U$22)-MIN(ROW($U$7:$U$22))+1,""),""),ROW()-ROW(A$25)+1))),),"")</f>
        <v/>
      </c>
      <c r="Z34" s="0" t="str">
        <f aca="false" t="array" ref="Z34:Z34">IFERROR(CONCATENATE((INDEX($AC$7:$AC$22,SMALL(IF($AC$7:$AC$22&lt;&gt;"",IF($Z$7:$Z$22&lt;&gt;"",ROW($Z$7:$Z$22)-MIN(ROW($Z$7:$Z$22))+1,""),""),ROW()-ROW(A$25)+1))),","),"")</f>
        <v/>
      </c>
      <c r="AA34" s="0" t="str">
        <f aca="false" t="array" ref="AA34:AA34">IFERROR(CONCATENATE(TEXT(INDEX($Z$7:$Z$22,SMALL(IF($AC$7:$AC$22&lt;&gt;"",IF($Z$7:$Z$22&lt;&gt;"",ROW($Z$7:$Z$22)-MIN(ROW($Z$7:$Z$22))+1,""),""),ROW()-ROW(A$25)+1)),"##0"),","),"")</f>
        <v/>
      </c>
      <c r="AB34" s="0" t="str">
        <f aca="false" t="array" ref="AB34:AB34">IFERROR(CONCATENATE((INDEX($A$7:$A$22,SMALL(IF($AC$7:$AC$22&lt;&gt;"",IF($Z$7:$Z$22&lt;&gt;"",ROW($Z$7:$Z$22)-MIN(ROW($Z$7:$Z$22))+1,""),""),ROW()-ROW(A$25)+1))),),"")</f>
        <v/>
      </c>
      <c r="AE34" s="0" t="str">
        <f aca="false" t="array" ref="AE34:AE34">IFERROR(CONCATENATE((INDEX($AH$7:$AH$22,SMALL(IF($AH$7:$AH$22&lt;&gt;"",IF($AE$7:$AE$22&lt;&gt;"",ROW($AE$7:$AE$22)-MIN(ROW($AE$7:$AE$22))+1,""),""),ROW()-ROW(A$25)+1)))," "),"")</f>
        <v/>
      </c>
      <c r="AF34" s="0" t="str">
        <f aca="false" t="array" ref="AF34:AF34">IFERROR(CONCATENATE(TEXT(INDEX($AE$7:$AE$22,SMALL(IF($AH$7:$AH$22&lt;&gt;"",IF($AE$7:$AE$22&lt;&gt;"",ROW($AE$7:$AE$22)-MIN(ROW($AE$7:$AE$22))+1,""),""),ROW()-ROW(A$25)+1)),"##0")," "),"")</f>
        <v/>
      </c>
      <c r="AG34" s="0" t="str">
        <f aca="false" t="array" ref="AG34:AG34">IFERROR(CONCATENATE((INDEX($A$7:$A$22,SMALL(IF($AH$7:$AH$22&lt;&gt;"",IF($AE$7:$AE$22&lt;&gt;"",ROW($AE$7:$AE$22)-MIN(ROW($AE$7:$AE$22))+1,""),""),ROW()-ROW(A$25)+1))),),"")</f>
        <v/>
      </c>
      <c r="AJ34" s="0" t="str">
        <f aca="false" t="array" ref="AJ34:AJ34">IFERROR(CONCATENATE((INDEX($AM$7:$AM$22,SMALL(IF($AM$7:$AM$22&lt;&gt;"",IF($AJ$7:$AJ$22&lt;&gt;"",ROW($AJ$7:$AJ$22)-MIN(ROW($AJ$7:$AJ$22))+1,""),""),ROW()-ROW(A$25)+1)))," "),"")</f>
        <v/>
      </c>
      <c r="AK34" s="0" t="str">
        <f aca="false" t="array" ref="AK34:AK34">IFERROR(CONCATENATE(TEXT(INDEX($AJ$7:$AJ$22,SMALL(IF($AM$7:$AM$22&lt;&gt;"",IF($AJ$7:$AJ$22&lt;&gt;"",ROW($AJ$7:$AJ$22)-MIN(ROW($AJ$7:$AJ$22))+1,""),""),ROW()-ROW(A$25)+1)),"##0")," "),"")</f>
        <v/>
      </c>
      <c r="AL34" s="0" t="str">
        <f aca="false" t="array" ref="AL34:AL34">IFERROR(CONCATENATE((INDEX($A$7:$A$22,SMALL(IF($AM$7:$AM$22&lt;&gt;"",IF($AJ$7:$AJ$22&lt;&gt;"",ROW($AJ$7:$AJ$22)-MIN(ROW($AJ$7:$AJ$22))+1,""),""),ROW()-ROW(A$25)+1))),),"")</f>
        <v/>
      </c>
    </row>
    <row r="35" customFormat="false" ht="15" hidden="false" customHeight="false" outlineLevel="0" collapsed="false">
      <c r="K35" s="0" t="str">
        <f aca="false" t="array" ref="K35:K35">IFERROR(CONCATENATE(TEXT(INDEX($K$7:$K$22,SMALL(IF($N$7:$N$22&lt;&gt;"",IF($K$7:$K$22&lt;&gt;"",ROW($K$7:$K$22)-MIN(ROW($K$7:$K$22))+1,""),""),ROW()-ROW(A$25)+1)),"##0"),","),"")</f>
        <v/>
      </c>
      <c r="L35" s="0" t="str">
        <f aca="false" t="array" ref="L35:L35">IFERROR(CONCATENATE((INDEX($N$7:$N$22,SMALL(IF($N$7:$N$22&lt;&gt;"",IF($K$7:$K$22&lt;&gt;"",ROW($K$7:$K$22)-MIN(ROW($K$7:$K$22))+1,""),""),ROW()-ROW(A$25)+1))),","),"")</f>
        <v/>
      </c>
      <c r="M35" s="0" t="str">
        <f aca="false" t="array" ref="M35:M35">IFERROR(CONCATENATE((INDEX($A$7:$A$22,SMALL(IF($N$7:$N$22&lt;&gt;"",IF($K$7:$K$22&lt;&gt;"",ROW($K$7:$K$22)-MIN(ROW($K$7:$K$22))+1,""),""),ROW()-ROW(A$25)+1))),),"")</f>
        <v/>
      </c>
      <c r="P35" s="0" t="str">
        <f aca="false" t="array" ref="P35:P35">IFERROR(CONCATENATE((INDEX($S$7:$S$22,SMALL(IF($S$7:$S$22&lt;&gt;"",IF($P$7:$P$22&lt;&gt;"",ROW($P$7:$P$22)-MIN(ROW($P$7:$P$22))+1,""),""),ROW()-ROW(A$25)+1)))," "),"")</f>
        <v/>
      </c>
      <c r="Q35" s="0" t="str">
        <f aca="false" t="array" ref="Q35:Q35">IFERROR(CONCATENATE(TEXT(INDEX($P$7:$P$22,SMALL(IF($S$7:$S$22&lt;&gt;"",IF($P$7:$P$22&lt;&gt;"",ROW($P$7:$P$22)-MIN(ROW($P$7:$P$22))+1,""),""),ROW()-ROW(A$25)+1)),"##0")," "),"")</f>
        <v/>
      </c>
      <c r="R35" s="0" t="str">
        <f aca="false" t="array" ref="R35:R35">IFERROR(CONCATENATE((INDEX($A$7:$A$22,SMALL(IF($S$7:$S$22&lt;&gt;"",IF($P$7:$P$22&lt;&gt;"",ROW($P$7:$P$22)-MIN(ROW($P$7:$P$22))+1,""),""),ROW()-ROW(A$25)+1))),),"")</f>
        <v/>
      </c>
      <c r="U35" s="0" t="str">
        <f aca="false" t="array" ref="U35:U35">IFERROR(CONCATENATE((INDEX($X$7:$X$22,SMALL(IF($X$7:$X$22&lt;&gt;"",IF($U$7:$U$22&lt;&gt;"",ROW($U$7:$U$22)-MIN(ROW($U$7:$U$22))+1,""),""),ROW()-ROW(A$25)+1)))," "),"")</f>
        <v/>
      </c>
      <c r="V35" s="0" t="str">
        <f aca="false" t="array" ref="V35:V35">IFERROR(CONCATENATE(TEXT(INDEX($U$7:$U$22,SMALL(IF($X$7:$X$22&lt;&gt;"",IF($U$7:$U$22&lt;&gt;"",ROW($U$7:$U$22)-MIN(ROW($U$7:$U$22))+1,""),""),ROW()-ROW(A$25)+1)),"##0")," "),"")</f>
        <v/>
      </c>
      <c r="W35" s="0" t="str">
        <f aca="false" t="array" ref="W35:W35">IFERROR(CONCATENATE((INDEX($A$7:$A$22,SMALL(IF($X$7:$X$22&lt;&gt;"",IF($U$7:$U$22&lt;&gt;"",ROW($U$7:$U$22)-MIN(ROW($U$7:$U$22))+1,""),""),ROW()-ROW(A$25)+1))),),"")</f>
        <v/>
      </c>
      <c r="Z35" s="0" t="str">
        <f aca="false" t="array" ref="Z35:Z35">IFERROR(CONCATENATE((INDEX($AC$7:$AC$22,SMALL(IF($AC$7:$AC$22&lt;&gt;"",IF($Z$7:$Z$22&lt;&gt;"",ROW($Z$7:$Z$22)-MIN(ROW($Z$7:$Z$22))+1,""),""),ROW()-ROW(A$25)+1))),","),"")</f>
        <v/>
      </c>
      <c r="AA35" s="0" t="str">
        <f aca="false" t="array" ref="AA35:AA35">IFERROR(CONCATENATE(TEXT(INDEX($Z$7:$Z$22,SMALL(IF($AC$7:$AC$22&lt;&gt;"",IF($Z$7:$Z$22&lt;&gt;"",ROW($Z$7:$Z$22)-MIN(ROW($Z$7:$Z$22))+1,""),""),ROW()-ROW(A$25)+1)),"##0"),","),"")</f>
        <v/>
      </c>
      <c r="AB35" s="0" t="str">
        <f aca="false" t="array" ref="AB35:AB35">IFERROR(CONCATENATE((INDEX($A$7:$A$22,SMALL(IF($AC$7:$AC$22&lt;&gt;"",IF($Z$7:$Z$22&lt;&gt;"",ROW($Z$7:$Z$22)-MIN(ROW($Z$7:$Z$22))+1,""),""),ROW()-ROW(A$25)+1))),),"")</f>
        <v/>
      </c>
      <c r="AE35" s="0" t="str">
        <f aca="false" t="array" ref="AE35:AE35">IFERROR(CONCATENATE((INDEX($AH$7:$AH$22,SMALL(IF($AH$7:$AH$22&lt;&gt;"",IF($AE$7:$AE$22&lt;&gt;"",ROW($AE$7:$AE$22)-MIN(ROW($AE$7:$AE$22))+1,""),""),ROW()-ROW(A$25)+1)))," "),"")</f>
        <v/>
      </c>
      <c r="AF35" s="0" t="str">
        <f aca="false" t="array" ref="AF35:AF35">IFERROR(CONCATENATE(TEXT(INDEX($AE$7:$AE$22,SMALL(IF($AH$7:$AH$22&lt;&gt;"",IF($AE$7:$AE$22&lt;&gt;"",ROW($AE$7:$AE$22)-MIN(ROW($AE$7:$AE$22))+1,""),""),ROW()-ROW(A$25)+1)),"##0")," "),"")</f>
        <v/>
      </c>
      <c r="AG35" s="0" t="str">
        <f aca="false" t="array" ref="AG35:AG35">IFERROR(CONCATENATE((INDEX($A$7:$A$22,SMALL(IF($AH$7:$AH$22&lt;&gt;"",IF($AE$7:$AE$22&lt;&gt;"",ROW($AE$7:$AE$22)-MIN(ROW($AE$7:$AE$22))+1,""),""),ROW()-ROW(A$25)+1))),),"")</f>
        <v/>
      </c>
      <c r="AJ35" s="0" t="str">
        <f aca="false" t="array" ref="AJ35:AJ35">IFERROR(CONCATENATE((INDEX($AM$7:$AM$22,SMALL(IF($AM$7:$AM$22&lt;&gt;"",IF($AJ$7:$AJ$22&lt;&gt;"",ROW($AJ$7:$AJ$22)-MIN(ROW($AJ$7:$AJ$22))+1,""),""),ROW()-ROW(A$25)+1)))," "),"")</f>
        <v/>
      </c>
      <c r="AK35" s="0" t="str">
        <f aca="false" t="array" ref="AK35:AK35">IFERROR(CONCATENATE(TEXT(INDEX($AJ$7:$AJ$22,SMALL(IF($AM$7:$AM$22&lt;&gt;"",IF($AJ$7:$AJ$22&lt;&gt;"",ROW($AJ$7:$AJ$22)-MIN(ROW($AJ$7:$AJ$22))+1,""),""),ROW()-ROW(A$25)+1)),"##0")," "),"")</f>
        <v/>
      </c>
      <c r="AL35" s="0" t="str">
        <f aca="false" t="array" ref="AL35:AL35">IFERROR(CONCATENATE((INDEX($A$7:$A$22,SMALL(IF($AM$7:$AM$22&lt;&gt;"",IF($AJ$7:$AJ$22&lt;&gt;"",ROW($AJ$7:$AJ$22)-MIN(ROW($AJ$7:$AJ$22))+1,""),""),ROW()-ROW(A$25)+1))),),"")</f>
        <v/>
      </c>
    </row>
    <row r="36" customFormat="false" ht="15" hidden="false" customHeight="false" outlineLevel="0" collapsed="false">
      <c r="K36" s="0" t="str">
        <f aca="false" t="array" ref="K36:K36">IFERROR(CONCATENATE(TEXT(INDEX($K$7:$K$22,SMALL(IF($N$7:$N$22&lt;&gt;"",IF($K$7:$K$22&lt;&gt;"",ROW($K$7:$K$22)-MIN(ROW($K$7:$K$22))+1,""),""),ROW()-ROW(A$25)+1)),"##0"),","),"")</f>
        <v/>
      </c>
      <c r="L36" s="0" t="str">
        <f aca="false" t="array" ref="L36:L36">IFERROR(CONCATENATE((INDEX($N$7:$N$22,SMALL(IF($N$7:$N$22&lt;&gt;"",IF($K$7:$K$22&lt;&gt;"",ROW($K$7:$K$22)-MIN(ROW($K$7:$K$22))+1,""),""),ROW()-ROW(A$25)+1))),","),"")</f>
        <v/>
      </c>
      <c r="M36" s="0" t="str">
        <f aca="false" t="array" ref="M36:M36">IFERROR(CONCATENATE((INDEX($A$7:$A$22,SMALL(IF($N$7:$N$22&lt;&gt;"",IF($K$7:$K$22&lt;&gt;"",ROW($K$7:$K$22)-MIN(ROW($K$7:$K$22))+1,""),""),ROW()-ROW(A$25)+1))),),"")</f>
        <v/>
      </c>
      <c r="P36" s="0" t="str">
        <f aca="false" t="array" ref="P36:P36">IFERROR(CONCATENATE((INDEX($S$7:$S$22,SMALL(IF($S$7:$S$22&lt;&gt;"",IF($P$7:$P$22&lt;&gt;"",ROW($P$7:$P$22)-MIN(ROW($P$7:$P$22))+1,""),""),ROW()-ROW(A$25)+1)))," "),"")</f>
        <v/>
      </c>
      <c r="Q36" s="0" t="str">
        <f aca="false" t="array" ref="Q36:Q36">IFERROR(CONCATENATE(TEXT(INDEX($P$7:$P$22,SMALL(IF($S$7:$S$22&lt;&gt;"",IF($P$7:$P$22&lt;&gt;"",ROW($P$7:$P$22)-MIN(ROW($P$7:$P$22))+1,""),""),ROW()-ROW(A$25)+1)),"##0")," "),"")</f>
        <v/>
      </c>
      <c r="R36" s="0" t="str">
        <f aca="false" t="array" ref="R36:R36">IFERROR(CONCATENATE((INDEX($A$7:$A$22,SMALL(IF($S$7:$S$22&lt;&gt;"",IF($P$7:$P$22&lt;&gt;"",ROW($P$7:$P$22)-MIN(ROW($P$7:$P$22))+1,""),""),ROW()-ROW(A$25)+1))),),"")</f>
        <v/>
      </c>
      <c r="U36" s="0" t="str">
        <f aca="false" t="array" ref="U36:U36">IFERROR(CONCATENATE((INDEX($X$7:$X$22,SMALL(IF($X$7:$X$22&lt;&gt;"",IF($U$7:$U$22&lt;&gt;"",ROW($U$7:$U$22)-MIN(ROW($U$7:$U$22))+1,""),""),ROW()-ROW(A$25)+1)))," "),"")</f>
        <v/>
      </c>
      <c r="V36" s="0" t="str">
        <f aca="false" t="array" ref="V36:V36">IFERROR(CONCATENATE(TEXT(INDEX($U$7:$U$22,SMALL(IF($X$7:$X$22&lt;&gt;"",IF($U$7:$U$22&lt;&gt;"",ROW($U$7:$U$22)-MIN(ROW($U$7:$U$22))+1,""),""),ROW()-ROW(A$25)+1)),"##0")," "),"")</f>
        <v/>
      </c>
      <c r="W36" s="0" t="str">
        <f aca="false" t="array" ref="W36:W36">IFERROR(CONCATENATE((INDEX($A$7:$A$22,SMALL(IF($X$7:$X$22&lt;&gt;"",IF($U$7:$U$22&lt;&gt;"",ROW($U$7:$U$22)-MIN(ROW($U$7:$U$22))+1,""),""),ROW()-ROW(A$25)+1))),),"")</f>
        <v/>
      </c>
      <c r="Z36" s="0" t="str">
        <f aca="false" t="array" ref="Z36:Z36">IFERROR(CONCATENATE((INDEX($AC$7:$AC$22,SMALL(IF($AC$7:$AC$22&lt;&gt;"",IF($Z$7:$Z$22&lt;&gt;"",ROW($Z$7:$Z$22)-MIN(ROW($Z$7:$Z$22))+1,""),""),ROW()-ROW(A$25)+1))),","),"")</f>
        <v/>
      </c>
      <c r="AA36" s="0" t="str">
        <f aca="false" t="array" ref="AA36:AA36">IFERROR(CONCATENATE(TEXT(INDEX($Z$7:$Z$22,SMALL(IF($AC$7:$AC$22&lt;&gt;"",IF($Z$7:$Z$22&lt;&gt;"",ROW($Z$7:$Z$22)-MIN(ROW($Z$7:$Z$22))+1,""),""),ROW()-ROW(A$25)+1)),"##0"),","),"")</f>
        <v/>
      </c>
      <c r="AB36" s="0" t="str">
        <f aca="false" t="array" ref="AB36:AB36">IFERROR(CONCATENATE((INDEX($A$7:$A$22,SMALL(IF($AC$7:$AC$22&lt;&gt;"",IF($Z$7:$Z$22&lt;&gt;"",ROW($Z$7:$Z$22)-MIN(ROW($Z$7:$Z$22))+1,""),""),ROW()-ROW(A$25)+1))),),"")</f>
        <v/>
      </c>
      <c r="AE36" s="0" t="str">
        <f aca="false" t="array" ref="AE36:AE36">IFERROR(CONCATENATE((INDEX($AH$7:$AH$22,SMALL(IF($AH$7:$AH$22&lt;&gt;"",IF($AE$7:$AE$22&lt;&gt;"",ROW($AE$7:$AE$22)-MIN(ROW($AE$7:$AE$22))+1,""),""),ROW()-ROW(A$25)+1)))," "),"")</f>
        <v/>
      </c>
      <c r="AF36" s="0" t="str">
        <f aca="false" t="array" ref="AF36:AF36">IFERROR(CONCATENATE(TEXT(INDEX($AE$7:$AE$22,SMALL(IF($AH$7:$AH$22&lt;&gt;"",IF($AE$7:$AE$22&lt;&gt;"",ROW($AE$7:$AE$22)-MIN(ROW($AE$7:$AE$22))+1,""),""),ROW()-ROW(A$25)+1)),"##0")," "),"")</f>
        <v/>
      </c>
      <c r="AG36" s="0" t="str">
        <f aca="false" t="array" ref="AG36:AG36">IFERROR(CONCATENATE((INDEX($A$7:$A$22,SMALL(IF($AH$7:$AH$22&lt;&gt;"",IF($AE$7:$AE$22&lt;&gt;"",ROW($AE$7:$AE$22)-MIN(ROW($AE$7:$AE$22))+1,""),""),ROW()-ROW(A$25)+1))),),"")</f>
        <v/>
      </c>
      <c r="AJ36" s="0" t="str">
        <f aca="false" t="array" ref="AJ36:AJ36">IFERROR(CONCATENATE((INDEX($AM$7:$AM$22,SMALL(IF($AM$7:$AM$22&lt;&gt;"",IF($AJ$7:$AJ$22&lt;&gt;"",ROW($AJ$7:$AJ$22)-MIN(ROW($AJ$7:$AJ$22))+1,""),""),ROW()-ROW(A$25)+1)))," "),"")</f>
        <v/>
      </c>
      <c r="AK36" s="0" t="str">
        <f aca="false" t="array" ref="AK36:AK36">IFERROR(CONCATENATE(TEXT(INDEX($AJ$7:$AJ$22,SMALL(IF($AM$7:$AM$22&lt;&gt;"",IF($AJ$7:$AJ$22&lt;&gt;"",ROW($AJ$7:$AJ$22)-MIN(ROW($AJ$7:$AJ$22))+1,""),""),ROW()-ROW(A$25)+1)),"##0")," "),"")</f>
        <v/>
      </c>
      <c r="AL36" s="0" t="str">
        <f aca="false" t="array" ref="AL36:AL36">IFERROR(CONCATENATE((INDEX($A$7:$A$22,SMALL(IF($AM$7:$AM$22&lt;&gt;"",IF($AJ$7:$AJ$22&lt;&gt;"",ROW($AJ$7:$AJ$22)-MIN(ROW($AJ$7:$AJ$22))+1,""),""),ROW()-ROW(A$25)+1))),),"")</f>
        <v/>
      </c>
    </row>
    <row r="37" customFormat="false" ht="15" hidden="false" customHeight="false" outlineLevel="0" collapsed="false">
      <c r="K37" s="0" t="str">
        <f aca="false" t="array" ref="K37:K37">IFERROR(CONCATENATE(TEXT(INDEX($K$7:$K$22,SMALL(IF($N$7:$N$22&lt;&gt;"",IF($K$7:$K$22&lt;&gt;"",ROW($K$7:$K$22)-MIN(ROW($K$7:$K$22))+1,""),""),ROW()-ROW(A$25)+1)),"##0"),","),"")</f>
        <v/>
      </c>
      <c r="L37" s="0" t="str">
        <f aca="false" t="array" ref="L37:L37">IFERROR(CONCATENATE((INDEX($N$7:$N$22,SMALL(IF($N$7:$N$22&lt;&gt;"",IF($K$7:$K$22&lt;&gt;"",ROW($K$7:$K$22)-MIN(ROW($K$7:$K$22))+1,""),""),ROW()-ROW(A$25)+1))),","),"")</f>
        <v/>
      </c>
      <c r="M37" s="0" t="str">
        <f aca="false" t="array" ref="M37:M37">IFERROR(CONCATENATE((INDEX($A$7:$A$22,SMALL(IF($N$7:$N$22&lt;&gt;"",IF($K$7:$K$22&lt;&gt;"",ROW($K$7:$K$22)-MIN(ROW($K$7:$K$22))+1,""),""),ROW()-ROW(A$25)+1))),),"")</f>
        <v/>
      </c>
      <c r="P37" s="0" t="str">
        <f aca="false" t="array" ref="P37:P37">IFERROR(CONCATENATE((INDEX($S$7:$S$22,SMALL(IF($S$7:$S$22&lt;&gt;"",IF($P$7:$P$22&lt;&gt;"",ROW($P$7:$P$22)-MIN(ROW($P$7:$P$22))+1,""),""),ROW()-ROW(A$25)+1)))," "),"")</f>
        <v/>
      </c>
      <c r="Q37" s="0" t="str">
        <f aca="false" t="array" ref="Q37:Q37">IFERROR(CONCATENATE(TEXT(INDEX($P$7:$P$22,SMALL(IF($S$7:$S$22&lt;&gt;"",IF($P$7:$P$22&lt;&gt;"",ROW($P$7:$P$22)-MIN(ROW($P$7:$P$22))+1,""),""),ROW()-ROW(A$25)+1)),"##0")," "),"")</f>
        <v/>
      </c>
      <c r="R37" s="0" t="str">
        <f aca="false" t="array" ref="R37:R37">IFERROR(CONCATENATE((INDEX($A$7:$A$22,SMALL(IF($S$7:$S$22&lt;&gt;"",IF($P$7:$P$22&lt;&gt;"",ROW($P$7:$P$22)-MIN(ROW($P$7:$P$22))+1,""),""),ROW()-ROW(A$25)+1))),),"")</f>
        <v/>
      </c>
      <c r="U37" s="0" t="str">
        <f aca="false" t="array" ref="U37:U37">IFERROR(CONCATENATE((INDEX($X$7:$X$22,SMALL(IF($X$7:$X$22&lt;&gt;"",IF($U$7:$U$22&lt;&gt;"",ROW($U$7:$U$22)-MIN(ROW($U$7:$U$22))+1,""),""),ROW()-ROW(A$25)+1)))," "),"")</f>
        <v/>
      </c>
      <c r="V37" s="0" t="str">
        <f aca="false" t="array" ref="V37:V37">IFERROR(CONCATENATE(TEXT(INDEX($U$7:$U$22,SMALL(IF($X$7:$X$22&lt;&gt;"",IF($U$7:$U$22&lt;&gt;"",ROW($U$7:$U$22)-MIN(ROW($U$7:$U$22))+1,""),""),ROW()-ROW(A$25)+1)),"##0")," "),"")</f>
        <v/>
      </c>
      <c r="W37" s="0" t="str">
        <f aca="false" t="array" ref="W37:W37">IFERROR(CONCATENATE((INDEX($A$7:$A$22,SMALL(IF($X$7:$X$22&lt;&gt;"",IF($U$7:$U$22&lt;&gt;"",ROW($U$7:$U$22)-MIN(ROW($U$7:$U$22))+1,""),""),ROW()-ROW(A$25)+1))),),"")</f>
        <v/>
      </c>
      <c r="Z37" s="0" t="str">
        <f aca="false" t="array" ref="Z37:Z37">IFERROR(CONCATENATE((INDEX($AC$7:$AC$22,SMALL(IF($AC$7:$AC$22&lt;&gt;"",IF($Z$7:$Z$22&lt;&gt;"",ROW($Z$7:$Z$22)-MIN(ROW($Z$7:$Z$22))+1,""),""),ROW()-ROW(A$25)+1))),","),"")</f>
        <v/>
      </c>
      <c r="AA37" s="0" t="str">
        <f aca="false" t="array" ref="AA37:AA37">IFERROR(CONCATENATE(TEXT(INDEX($Z$7:$Z$22,SMALL(IF($AC$7:$AC$22&lt;&gt;"",IF($Z$7:$Z$22&lt;&gt;"",ROW($Z$7:$Z$22)-MIN(ROW($Z$7:$Z$22))+1,""),""),ROW()-ROW(A$25)+1)),"##0"),","),"")</f>
        <v/>
      </c>
      <c r="AB37" s="0" t="str">
        <f aca="false" t="array" ref="AB37:AB37">IFERROR(CONCATENATE((INDEX($A$7:$A$22,SMALL(IF($AC$7:$AC$22&lt;&gt;"",IF($Z$7:$Z$22&lt;&gt;"",ROW($Z$7:$Z$22)-MIN(ROW($Z$7:$Z$22))+1,""),""),ROW()-ROW(A$25)+1))),),"")</f>
        <v/>
      </c>
      <c r="AE37" s="0" t="str">
        <f aca="false" t="array" ref="AE37:AE37">IFERROR(CONCATENATE((INDEX($AH$7:$AH$22,SMALL(IF($AH$7:$AH$22&lt;&gt;"",IF($AE$7:$AE$22&lt;&gt;"",ROW($AE$7:$AE$22)-MIN(ROW($AE$7:$AE$22))+1,""),""),ROW()-ROW(A$25)+1)))," "),"")</f>
        <v/>
      </c>
      <c r="AF37" s="0" t="str">
        <f aca="false" t="array" ref="AF37:AF37">IFERROR(CONCATENATE(TEXT(INDEX($AE$7:$AE$22,SMALL(IF($AH$7:$AH$22&lt;&gt;"",IF($AE$7:$AE$22&lt;&gt;"",ROW($AE$7:$AE$22)-MIN(ROW($AE$7:$AE$22))+1,""),""),ROW()-ROW(A$25)+1)),"##0")," "),"")</f>
        <v/>
      </c>
      <c r="AG37" s="0" t="str">
        <f aca="false" t="array" ref="AG37:AG37">IFERROR(CONCATENATE((INDEX($A$7:$A$22,SMALL(IF($AH$7:$AH$22&lt;&gt;"",IF($AE$7:$AE$22&lt;&gt;"",ROW($AE$7:$AE$22)-MIN(ROW($AE$7:$AE$22))+1,""),""),ROW()-ROW(A$25)+1))),),"")</f>
        <v/>
      </c>
      <c r="AJ37" s="0" t="str">
        <f aca="false" t="array" ref="AJ37:AJ37">IFERROR(CONCATENATE((INDEX($AM$7:$AM$22,SMALL(IF($AM$7:$AM$22&lt;&gt;"",IF($AJ$7:$AJ$22&lt;&gt;"",ROW($AJ$7:$AJ$22)-MIN(ROW($AJ$7:$AJ$22))+1,""),""),ROW()-ROW(A$25)+1)))," "),"")</f>
        <v/>
      </c>
      <c r="AK37" s="0" t="str">
        <f aca="false" t="array" ref="AK37:AK37">IFERROR(CONCATENATE(TEXT(INDEX($AJ$7:$AJ$22,SMALL(IF($AM$7:$AM$22&lt;&gt;"",IF($AJ$7:$AJ$22&lt;&gt;"",ROW($AJ$7:$AJ$22)-MIN(ROW($AJ$7:$AJ$22))+1,""),""),ROW()-ROW(A$25)+1)),"##0")," "),"")</f>
        <v/>
      </c>
      <c r="AL37" s="0" t="str">
        <f aca="false" t="array" ref="AL37:AL37">IFERROR(CONCATENATE((INDEX($A$7:$A$22,SMALL(IF($AM$7:$AM$22&lt;&gt;"",IF($AJ$7:$AJ$22&lt;&gt;"",ROW($AJ$7:$AJ$22)-MIN(ROW($AJ$7:$AJ$22))+1,""),""),ROW()-ROW(A$25)+1))),),"")</f>
        <v/>
      </c>
    </row>
    <row r="38" customFormat="false" ht="15" hidden="false" customHeight="false" outlineLevel="0" collapsed="false">
      <c r="K38" s="0" t="str">
        <f aca="false" t="array" ref="K38:K38">IFERROR(CONCATENATE(TEXT(INDEX($K$7:$K$22,SMALL(IF($N$7:$N$22&lt;&gt;"",IF($K$7:$K$22&lt;&gt;"",ROW($K$7:$K$22)-MIN(ROW($K$7:$K$22))+1,""),""),ROW()-ROW(A$25)+1)),"##0"),","),"")</f>
        <v/>
      </c>
      <c r="L38" s="0" t="str">
        <f aca="false" t="array" ref="L38:L38">IFERROR(CONCATENATE((INDEX($N$7:$N$22,SMALL(IF($N$7:$N$22&lt;&gt;"",IF($K$7:$K$22&lt;&gt;"",ROW($K$7:$K$22)-MIN(ROW($K$7:$K$22))+1,""),""),ROW()-ROW(A$25)+1))),","),"")</f>
        <v/>
      </c>
      <c r="M38" s="0" t="str">
        <f aca="false" t="array" ref="M38:M38">IFERROR(CONCATENATE((INDEX($A$7:$A$22,SMALL(IF($N$7:$N$22&lt;&gt;"",IF($K$7:$K$22&lt;&gt;"",ROW($K$7:$K$22)-MIN(ROW($K$7:$K$22))+1,""),""),ROW()-ROW(A$25)+1))),),"")</f>
        <v/>
      </c>
      <c r="P38" s="0" t="str">
        <f aca="false" t="array" ref="P38:P38">IFERROR(CONCATENATE((INDEX($S$7:$S$22,SMALL(IF($S$7:$S$22&lt;&gt;"",IF($P$7:$P$22&lt;&gt;"",ROW($P$7:$P$22)-MIN(ROW($P$7:$P$22))+1,""),""),ROW()-ROW(A$25)+1)))," "),"")</f>
        <v/>
      </c>
      <c r="Q38" s="0" t="str">
        <f aca="false" t="array" ref="Q38:Q38">IFERROR(CONCATENATE(TEXT(INDEX($P$7:$P$22,SMALL(IF($S$7:$S$22&lt;&gt;"",IF($P$7:$P$22&lt;&gt;"",ROW($P$7:$P$22)-MIN(ROW($P$7:$P$22))+1,""),""),ROW()-ROW(A$25)+1)),"##0")," "),"")</f>
        <v/>
      </c>
      <c r="R38" s="0" t="str">
        <f aca="false" t="array" ref="R38:R38">IFERROR(CONCATENATE((INDEX($A$7:$A$22,SMALL(IF($S$7:$S$22&lt;&gt;"",IF($P$7:$P$22&lt;&gt;"",ROW($P$7:$P$22)-MIN(ROW($P$7:$P$22))+1,""),""),ROW()-ROW(A$25)+1))),),"")</f>
        <v/>
      </c>
      <c r="U38" s="0" t="str">
        <f aca="false" t="array" ref="U38:U38">IFERROR(CONCATENATE((INDEX($X$7:$X$22,SMALL(IF($X$7:$X$22&lt;&gt;"",IF($U$7:$U$22&lt;&gt;"",ROW($U$7:$U$22)-MIN(ROW($U$7:$U$22))+1,""),""),ROW()-ROW(A$25)+1)))," "),"")</f>
        <v/>
      </c>
      <c r="V38" s="0" t="str">
        <f aca="false" t="array" ref="V38:V38">IFERROR(CONCATENATE(TEXT(INDEX($U$7:$U$22,SMALL(IF($X$7:$X$22&lt;&gt;"",IF($U$7:$U$22&lt;&gt;"",ROW($U$7:$U$22)-MIN(ROW($U$7:$U$22))+1,""),""),ROW()-ROW(A$25)+1)),"##0")," "),"")</f>
        <v/>
      </c>
      <c r="W38" s="0" t="str">
        <f aca="false" t="array" ref="W38:W38">IFERROR(CONCATENATE((INDEX($A$7:$A$22,SMALL(IF($X$7:$X$22&lt;&gt;"",IF($U$7:$U$22&lt;&gt;"",ROW($U$7:$U$22)-MIN(ROW($U$7:$U$22))+1,""),""),ROW()-ROW(A$25)+1))),),"")</f>
        <v/>
      </c>
      <c r="Z38" s="0" t="str">
        <f aca="false" t="array" ref="Z38:Z38">IFERROR(CONCATENATE((INDEX($AC$7:$AC$22,SMALL(IF($AC$7:$AC$22&lt;&gt;"",IF($Z$7:$Z$22&lt;&gt;"",ROW($Z$7:$Z$22)-MIN(ROW($Z$7:$Z$22))+1,""),""),ROW()-ROW(A$25)+1))),","),"")</f>
        <v/>
      </c>
      <c r="AA38" s="0" t="str">
        <f aca="false" t="array" ref="AA38:AA38">IFERROR(CONCATENATE(TEXT(INDEX($Z$7:$Z$22,SMALL(IF($AC$7:$AC$22&lt;&gt;"",IF($Z$7:$Z$22&lt;&gt;"",ROW($Z$7:$Z$22)-MIN(ROW($Z$7:$Z$22))+1,""),""),ROW()-ROW(A$25)+1)),"##0"),","),"")</f>
        <v/>
      </c>
      <c r="AB38" s="0" t="str">
        <f aca="false" t="array" ref="AB38:AB38">IFERROR(CONCATENATE((INDEX($A$7:$A$22,SMALL(IF($AC$7:$AC$22&lt;&gt;"",IF($Z$7:$Z$22&lt;&gt;"",ROW($Z$7:$Z$22)-MIN(ROW($Z$7:$Z$22))+1,""),""),ROW()-ROW(A$25)+1))),),"")</f>
        <v/>
      </c>
      <c r="AE38" s="0" t="str">
        <f aca="false" t="array" ref="AE38:AE38">IFERROR(CONCATENATE((INDEX($AH$7:$AH$22,SMALL(IF($AH$7:$AH$22&lt;&gt;"",IF($AE$7:$AE$22&lt;&gt;"",ROW($AE$7:$AE$22)-MIN(ROW($AE$7:$AE$22))+1,""),""),ROW()-ROW(A$25)+1)))," "),"")</f>
        <v/>
      </c>
      <c r="AF38" s="0" t="str">
        <f aca="false" t="array" ref="AF38:AF38">IFERROR(CONCATENATE(TEXT(INDEX($AE$7:$AE$22,SMALL(IF($AH$7:$AH$22&lt;&gt;"",IF($AE$7:$AE$22&lt;&gt;"",ROW($AE$7:$AE$22)-MIN(ROW($AE$7:$AE$22))+1,""),""),ROW()-ROW(A$25)+1)),"##0")," "),"")</f>
        <v/>
      </c>
      <c r="AG38" s="0" t="str">
        <f aca="false" t="array" ref="AG38:AG38">IFERROR(CONCATENATE((INDEX($A$7:$A$22,SMALL(IF($AH$7:$AH$22&lt;&gt;"",IF($AE$7:$AE$22&lt;&gt;"",ROW($AE$7:$AE$22)-MIN(ROW($AE$7:$AE$22))+1,""),""),ROW()-ROW(A$25)+1))),),"")</f>
        <v/>
      </c>
      <c r="AJ38" s="0" t="str">
        <f aca="false" t="array" ref="AJ38:AJ38">IFERROR(CONCATENATE((INDEX($AM$7:$AM$22,SMALL(IF($AM$7:$AM$22&lt;&gt;"",IF($AJ$7:$AJ$22&lt;&gt;"",ROW($AJ$7:$AJ$22)-MIN(ROW($AJ$7:$AJ$22))+1,""),""),ROW()-ROW(A$25)+1)))," "),"")</f>
        <v/>
      </c>
      <c r="AK38" s="0" t="str">
        <f aca="false" t="array" ref="AK38:AK38">IFERROR(CONCATENATE(TEXT(INDEX($AJ$7:$AJ$22,SMALL(IF($AM$7:$AM$22&lt;&gt;"",IF($AJ$7:$AJ$22&lt;&gt;"",ROW($AJ$7:$AJ$22)-MIN(ROW($AJ$7:$AJ$22))+1,""),""),ROW()-ROW(A$25)+1)),"##0")," "),"")</f>
        <v/>
      </c>
      <c r="AL38" s="0" t="str">
        <f aca="false" t="array" ref="AL38:AL38">IFERROR(CONCATENATE((INDEX($A$7:$A$22,SMALL(IF($AM$7:$AM$22&lt;&gt;"",IF($AJ$7:$AJ$22&lt;&gt;"",ROW($AJ$7:$AJ$22)-MIN(ROW($AJ$7:$AJ$22))+1,""),""),ROW()-ROW(A$25)+1))),),"")</f>
        <v/>
      </c>
    </row>
    <row r="39" customFormat="false" ht="15" hidden="false" customHeight="false" outlineLevel="0" collapsed="false">
      <c r="K39" s="0" t="str">
        <f aca="false" t="array" ref="K39:K39">IFERROR(CONCATENATE(TEXT(INDEX($K$7:$K$22,SMALL(IF($N$7:$N$22&lt;&gt;"",IF($K$7:$K$22&lt;&gt;"",ROW($K$7:$K$22)-MIN(ROW($K$7:$K$22))+1,""),""),ROW()-ROW(A$25)+1)),"##0"),","),"")</f>
        <v/>
      </c>
      <c r="L39" s="0" t="str">
        <f aca="false" t="array" ref="L39:L39">IFERROR(CONCATENATE((INDEX($N$7:$N$22,SMALL(IF($N$7:$N$22&lt;&gt;"",IF($K$7:$K$22&lt;&gt;"",ROW($K$7:$K$22)-MIN(ROW($K$7:$K$22))+1,""),""),ROW()-ROW(A$25)+1))),","),"")</f>
        <v/>
      </c>
      <c r="M39" s="0" t="str">
        <f aca="false" t="array" ref="M39:M39">IFERROR(CONCATENATE((INDEX($A$7:$A$22,SMALL(IF($N$7:$N$22&lt;&gt;"",IF($K$7:$K$22&lt;&gt;"",ROW($K$7:$K$22)-MIN(ROW($K$7:$K$22))+1,""),""),ROW()-ROW(A$25)+1))),),"")</f>
        <v/>
      </c>
      <c r="P39" s="0" t="str">
        <f aca="false" t="array" ref="P39:P39">IFERROR(CONCATENATE((INDEX($S$7:$S$22,SMALL(IF($S$7:$S$22&lt;&gt;"",IF($P$7:$P$22&lt;&gt;"",ROW($P$7:$P$22)-MIN(ROW($P$7:$P$22))+1,""),""),ROW()-ROW(A$25)+1)))," "),"")</f>
        <v/>
      </c>
      <c r="Q39" s="0" t="str">
        <f aca="false" t="array" ref="Q39:Q39">IFERROR(CONCATENATE(TEXT(INDEX($P$7:$P$22,SMALL(IF($S$7:$S$22&lt;&gt;"",IF($P$7:$P$22&lt;&gt;"",ROW($P$7:$P$22)-MIN(ROW($P$7:$P$22))+1,""),""),ROW()-ROW(A$25)+1)),"##0")," "),"")</f>
        <v/>
      </c>
      <c r="R39" s="0" t="str">
        <f aca="false" t="array" ref="R39:R39">IFERROR(CONCATENATE((INDEX($A$7:$A$22,SMALL(IF($S$7:$S$22&lt;&gt;"",IF($P$7:$P$22&lt;&gt;"",ROW($P$7:$P$22)-MIN(ROW($P$7:$P$22))+1,""),""),ROW()-ROW(A$25)+1))),),"")</f>
        <v/>
      </c>
      <c r="U39" s="0" t="str">
        <f aca="false" t="array" ref="U39:U39">IFERROR(CONCATENATE((INDEX($X$7:$X$22,SMALL(IF($X$7:$X$22&lt;&gt;"",IF($U$7:$U$22&lt;&gt;"",ROW($U$7:$U$22)-MIN(ROW($U$7:$U$22))+1,""),""),ROW()-ROW(A$25)+1)))," "),"")</f>
        <v/>
      </c>
      <c r="V39" s="0" t="str">
        <f aca="false" t="array" ref="V39:V39">IFERROR(CONCATENATE(TEXT(INDEX($U$7:$U$22,SMALL(IF($X$7:$X$22&lt;&gt;"",IF($U$7:$U$22&lt;&gt;"",ROW($U$7:$U$22)-MIN(ROW($U$7:$U$22))+1,""),""),ROW()-ROW(A$25)+1)),"##0")," "),"")</f>
        <v/>
      </c>
      <c r="W39" s="0" t="str">
        <f aca="false" t="array" ref="W39:W39">IFERROR(CONCATENATE((INDEX($A$7:$A$22,SMALL(IF($X$7:$X$22&lt;&gt;"",IF($U$7:$U$22&lt;&gt;"",ROW($U$7:$U$22)-MIN(ROW($U$7:$U$22))+1,""),""),ROW()-ROW(A$25)+1))),),"")</f>
        <v/>
      </c>
      <c r="Z39" s="0" t="str">
        <f aca="false" t="array" ref="Z39:Z39">IFERROR(CONCATENATE((INDEX($AC$7:$AC$22,SMALL(IF($AC$7:$AC$22&lt;&gt;"",IF($Z$7:$Z$22&lt;&gt;"",ROW($Z$7:$Z$22)-MIN(ROW($Z$7:$Z$22))+1,""),""),ROW()-ROW(A$25)+1))),","),"")</f>
        <v/>
      </c>
      <c r="AA39" s="0" t="str">
        <f aca="false" t="array" ref="AA39:AA39">IFERROR(CONCATENATE(TEXT(INDEX($Z$7:$Z$22,SMALL(IF($AC$7:$AC$22&lt;&gt;"",IF($Z$7:$Z$22&lt;&gt;"",ROW($Z$7:$Z$22)-MIN(ROW($Z$7:$Z$22))+1,""),""),ROW()-ROW(A$25)+1)),"##0"),","),"")</f>
        <v/>
      </c>
      <c r="AB39" s="0" t="str">
        <f aca="false" t="array" ref="AB39:AB39">IFERROR(CONCATENATE((INDEX($A$7:$A$22,SMALL(IF($AC$7:$AC$22&lt;&gt;"",IF($Z$7:$Z$22&lt;&gt;"",ROW($Z$7:$Z$22)-MIN(ROW($Z$7:$Z$22))+1,""),""),ROW()-ROW(A$25)+1))),),"")</f>
        <v/>
      </c>
      <c r="AE39" s="0" t="str">
        <f aca="false" t="array" ref="AE39:AE39">IFERROR(CONCATENATE((INDEX($AH$7:$AH$22,SMALL(IF($AH$7:$AH$22&lt;&gt;"",IF($AE$7:$AE$22&lt;&gt;"",ROW($AE$7:$AE$22)-MIN(ROW($AE$7:$AE$22))+1,""),""),ROW()-ROW(A$25)+1)))," "),"")</f>
        <v/>
      </c>
      <c r="AF39" s="0" t="str">
        <f aca="false" t="array" ref="AF39:AF39">IFERROR(CONCATENATE(TEXT(INDEX($AE$7:$AE$22,SMALL(IF($AH$7:$AH$22&lt;&gt;"",IF($AE$7:$AE$22&lt;&gt;"",ROW($AE$7:$AE$22)-MIN(ROW($AE$7:$AE$22))+1,""),""),ROW()-ROW(A$25)+1)),"##0")," "),"")</f>
        <v/>
      </c>
      <c r="AG39" s="0" t="str">
        <f aca="false" t="array" ref="AG39:AG39">IFERROR(CONCATENATE((INDEX($A$7:$A$22,SMALL(IF($AH$7:$AH$22&lt;&gt;"",IF($AE$7:$AE$22&lt;&gt;"",ROW($AE$7:$AE$22)-MIN(ROW($AE$7:$AE$22))+1,""),""),ROW()-ROW(A$25)+1))),),"")</f>
        <v/>
      </c>
      <c r="AJ39" s="0" t="str">
        <f aca="false" t="array" ref="AJ39:AJ39">IFERROR(CONCATENATE((INDEX($AM$7:$AM$22,SMALL(IF($AM$7:$AM$22&lt;&gt;"",IF($AJ$7:$AJ$22&lt;&gt;"",ROW($AJ$7:$AJ$22)-MIN(ROW($AJ$7:$AJ$22))+1,""),""),ROW()-ROW(A$25)+1)))," "),"")</f>
        <v/>
      </c>
      <c r="AK39" s="0" t="str">
        <f aca="false" t="array" ref="AK39:AK39">IFERROR(CONCATENATE(TEXT(INDEX($AJ$7:$AJ$22,SMALL(IF($AM$7:$AM$22&lt;&gt;"",IF($AJ$7:$AJ$22&lt;&gt;"",ROW($AJ$7:$AJ$22)-MIN(ROW($AJ$7:$AJ$22))+1,""),""),ROW()-ROW(A$25)+1)),"##0")," "),"")</f>
        <v/>
      </c>
      <c r="AL39" s="0" t="str">
        <f aca="false" t="array" ref="AL39:AL39">IFERROR(CONCATENATE((INDEX($A$7:$A$22,SMALL(IF($AM$7:$AM$22&lt;&gt;"",IF($AJ$7:$AJ$22&lt;&gt;"",ROW($AJ$7:$AJ$22)-MIN(ROW($AJ$7:$AJ$22))+1,""),""),ROW()-ROW(A$25)+1))),),"")</f>
        <v/>
      </c>
    </row>
    <row r="40" customFormat="false" ht="15" hidden="false" customHeight="false" outlineLevel="0" collapsed="false">
      <c r="K40" s="0" t="str">
        <f aca="false" t="array" ref="K40:K40">IFERROR(CONCATENATE(TEXT(INDEX($K$7:$K$22,SMALL(IF($N$7:$N$22&lt;&gt;"",IF($K$7:$K$22&lt;&gt;"",ROW($K$7:$K$22)-MIN(ROW($K$7:$K$22))+1,""),""),ROW()-ROW(A$25)+1)),"##0"),","),"")</f>
        <v/>
      </c>
      <c r="L40" s="0" t="str">
        <f aca="false" t="array" ref="L40:L40">IFERROR(CONCATENATE((INDEX($N$7:$N$22,SMALL(IF($N$7:$N$22&lt;&gt;"",IF($K$7:$K$22&lt;&gt;"",ROW($K$7:$K$22)-MIN(ROW($K$7:$K$22))+1,""),""),ROW()-ROW(A$25)+1))),","),"")</f>
        <v/>
      </c>
      <c r="M40" s="0" t="str">
        <f aca="false" t="array" ref="M40:M40">IFERROR(CONCATENATE((INDEX($A$7:$A$22,SMALL(IF($N$7:$N$22&lt;&gt;"",IF($K$7:$K$22&lt;&gt;"",ROW($K$7:$K$22)-MIN(ROW($K$7:$K$22))+1,""),""),ROW()-ROW(A$25)+1))),),"")</f>
        <v/>
      </c>
      <c r="P40" s="0" t="str">
        <f aca="false" t="array" ref="P40:P40">IFERROR(CONCATENATE((INDEX($S$7:$S$22,SMALL(IF($S$7:$S$22&lt;&gt;"",IF($P$7:$P$22&lt;&gt;"",ROW($P$7:$P$22)-MIN(ROW($P$7:$P$22))+1,""),""),ROW()-ROW(A$25)+1)))," "),"")</f>
        <v/>
      </c>
      <c r="Q40" s="0" t="str">
        <f aca="false" t="array" ref="Q40:Q40">IFERROR(CONCATENATE(TEXT(INDEX($P$7:$P$22,SMALL(IF($S$7:$S$22&lt;&gt;"",IF($P$7:$P$22&lt;&gt;"",ROW($P$7:$P$22)-MIN(ROW($P$7:$P$22))+1,""),""),ROW()-ROW(A$25)+1)),"##0")," "),"")</f>
        <v/>
      </c>
      <c r="R40" s="0" t="str">
        <f aca="false" t="array" ref="R40:R40">IFERROR(CONCATENATE((INDEX($A$7:$A$22,SMALL(IF($S$7:$S$22&lt;&gt;"",IF($P$7:$P$22&lt;&gt;"",ROW($P$7:$P$22)-MIN(ROW($P$7:$P$22))+1,""),""),ROW()-ROW(A$25)+1))),),"")</f>
        <v/>
      </c>
      <c r="U40" s="0" t="str">
        <f aca="false" t="array" ref="U40:U40">IFERROR(CONCATENATE((INDEX($X$7:$X$22,SMALL(IF($X$7:$X$22&lt;&gt;"",IF($U$7:$U$22&lt;&gt;"",ROW($U$7:$U$22)-MIN(ROW($U$7:$U$22))+1,""),""),ROW()-ROW(A$25)+1)))," "),"")</f>
        <v/>
      </c>
      <c r="V40" s="0" t="str">
        <f aca="false" t="array" ref="V40:V40">IFERROR(CONCATENATE(TEXT(INDEX($U$7:$U$22,SMALL(IF($X$7:$X$22&lt;&gt;"",IF($U$7:$U$22&lt;&gt;"",ROW($U$7:$U$22)-MIN(ROW($U$7:$U$22))+1,""),""),ROW()-ROW(A$25)+1)),"##0")," "),"")</f>
        <v/>
      </c>
      <c r="W40" s="0" t="str">
        <f aca="false" t="array" ref="W40:W40">IFERROR(CONCATENATE((INDEX($A$7:$A$22,SMALL(IF($X$7:$X$22&lt;&gt;"",IF($U$7:$U$22&lt;&gt;"",ROW($U$7:$U$22)-MIN(ROW($U$7:$U$22))+1,""),""),ROW()-ROW(A$25)+1))),),"")</f>
        <v/>
      </c>
      <c r="Z40" s="0" t="str">
        <f aca="false" t="array" ref="Z40:Z40">IFERROR(CONCATENATE((INDEX($AC$7:$AC$22,SMALL(IF($AC$7:$AC$22&lt;&gt;"",IF($Z$7:$Z$22&lt;&gt;"",ROW($Z$7:$Z$22)-MIN(ROW($Z$7:$Z$22))+1,""),""),ROW()-ROW(A$25)+1))),","),"")</f>
        <v/>
      </c>
      <c r="AA40" s="0" t="str">
        <f aca="false" t="array" ref="AA40:AA40">IFERROR(CONCATENATE(TEXT(INDEX($Z$7:$Z$22,SMALL(IF($AC$7:$AC$22&lt;&gt;"",IF($Z$7:$Z$22&lt;&gt;"",ROW($Z$7:$Z$22)-MIN(ROW($Z$7:$Z$22))+1,""),""),ROW()-ROW(A$25)+1)),"##0"),","),"")</f>
        <v/>
      </c>
      <c r="AB40" s="0" t="str">
        <f aca="false" t="array" ref="AB40:AB40">IFERROR(CONCATENATE((INDEX($A$7:$A$22,SMALL(IF($AC$7:$AC$22&lt;&gt;"",IF($Z$7:$Z$22&lt;&gt;"",ROW($Z$7:$Z$22)-MIN(ROW($Z$7:$Z$22))+1,""),""),ROW()-ROW(A$25)+1))),),"")</f>
        <v/>
      </c>
      <c r="AE40" s="0" t="str">
        <f aca="false" t="array" ref="AE40:AE40">IFERROR(CONCATENATE((INDEX($AH$7:$AH$22,SMALL(IF($AH$7:$AH$22&lt;&gt;"",IF($AE$7:$AE$22&lt;&gt;"",ROW($AE$7:$AE$22)-MIN(ROW($AE$7:$AE$22))+1,""),""),ROW()-ROW(A$25)+1)))," "),"")</f>
        <v/>
      </c>
      <c r="AF40" s="0" t="str">
        <f aca="false" t="array" ref="AF40:AF40">IFERROR(CONCATENATE(TEXT(INDEX($AE$7:$AE$22,SMALL(IF($AH$7:$AH$22&lt;&gt;"",IF($AE$7:$AE$22&lt;&gt;"",ROW($AE$7:$AE$22)-MIN(ROW($AE$7:$AE$22))+1,""),""),ROW()-ROW(A$25)+1)),"##0")," "),"")</f>
        <v/>
      </c>
      <c r="AG40" s="0" t="str">
        <f aca="false" t="array" ref="AG40:AG40">IFERROR(CONCATENATE((INDEX($A$7:$A$22,SMALL(IF($AH$7:$AH$22&lt;&gt;"",IF($AE$7:$AE$22&lt;&gt;"",ROW($AE$7:$AE$22)-MIN(ROW($AE$7:$AE$22))+1,""),""),ROW()-ROW(A$25)+1))),),"")</f>
        <v/>
      </c>
      <c r="AJ40" s="0" t="str">
        <f aca="false" t="array" ref="AJ40:AJ40">IFERROR(CONCATENATE((INDEX($AM$7:$AM$22,SMALL(IF($AM$7:$AM$22&lt;&gt;"",IF($AJ$7:$AJ$22&lt;&gt;"",ROW($AJ$7:$AJ$22)-MIN(ROW($AJ$7:$AJ$22))+1,""),""),ROW()-ROW(A$25)+1)))," "),"")</f>
        <v/>
      </c>
      <c r="AK40" s="0" t="str">
        <f aca="false" t="array" ref="AK40:AK40">IFERROR(CONCATENATE(TEXT(INDEX($AJ$7:$AJ$22,SMALL(IF($AM$7:$AM$22&lt;&gt;"",IF($AJ$7:$AJ$22&lt;&gt;"",ROW($AJ$7:$AJ$22)-MIN(ROW($AJ$7:$AJ$22))+1,""),""),ROW()-ROW(A$25)+1)),"##0")," "),"")</f>
        <v/>
      </c>
      <c r="AL40" s="0" t="str">
        <f aca="false" t="array" ref="AL40:AL40">IFERROR(CONCATENATE((INDEX($A$7:$A$22,SMALL(IF($AM$7:$AM$22&lt;&gt;"",IF($AJ$7:$AJ$22&lt;&gt;"",ROW($AJ$7:$AJ$22)-MIN(ROW($AJ$7:$AJ$22))+1,""),""),ROW()-ROW(A$25)+1))),),"")</f>
        <v/>
      </c>
    </row>
  </sheetData>
  <mergeCells count="7">
    <mergeCell ref="A5:I5"/>
    <mergeCell ref="J5:N5"/>
    <mergeCell ref="O5:S5"/>
    <mergeCell ref="T5:X5"/>
    <mergeCell ref="Y5:AC5"/>
    <mergeCell ref="AD5:AH5"/>
    <mergeCell ref="AI5:AM5"/>
  </mergeCells>
  <conditionalFormatting sqref="G11">
    <cfRule type="expression" priority="2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3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4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12">
    <cfRule type="expression" priority="5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6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7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13">
    <cfRule type="expression" priority="8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9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10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14">
    <cfRule type="expression" priority="11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12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13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15">
    <cfRule type="expression" priority="14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15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16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16">
    <cfRule type="expression" priority="17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18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19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17">
    <cfRule type="expression" priority="20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21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22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18">
    <cfRule type="expression" priority="23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24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25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19">
    <cfRule type="expression" priority="26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27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28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20">
    <cfRule type="expression" priority="29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30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31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21">
    <cfRule type="expression" priority="32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33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34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22">
    <cfRule type="expression" priority="35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36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37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7">
    <cfRule type="expression" priority="38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39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40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8">
    <cfRule type="expression" priority="41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42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43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G9">
    <cfRule type="expression" priority="44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45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46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conditionalFormatting sqref="J10">
    <cfRule type="cellIs" priority="47" operator="equal" aboveAverage="0" equalAverage="0" bottom="0" percent="0" rank="0" text="" dxfId="0">
      <formula>0</formula>
    </cfRule>
    <cfRule type="cellIs" priority="48" operator="lessThan" aboveAverage="0" equalAverage="0" bottom="0" percent="0" rank="0" text="" dxfId="1">
      <formula>G10</formula>
    </cfRule>
  </conditionalFormatting>
  <conditionalFormatting sqref="J11">
    <cfRule type="cellIs" priority="49" operator="equal" aboveAverage="0" equalAverage="0" bottom="0" percent="0" rank="0" text="" dxfId="0">
      <formula>0</formula>
    </cfRule>
    <cfRule type="cellIs" priority="50" operator="lessThan" aboveAverage="0" equalAverage="0" bottom="0" percent="0" rank="0" text="" dxfId="1">
      <formula>G11</formula>
    </cfRule>
  </conditionalFormatting>
  <conditionalFormatting sqref="J12">
    <cfRule type="cellIs" priority="51" operator="equal" aboveAverage="0" equalAverage="0" bottom="0" percent="0" rank="0" text="" dxfId="0">
      <formula>0</formula>
    </cfRule>
    <cfRule type="cellIs" priority="52" operator="lessThan" aboveAverage="0" equalAverage="0" bottom="0" percent="0" rank="0" text="" dxfId="1">
      <formula>G12</formula>
    </cfRule>
  </conditionalFormatting>
  <conditionalFormatting sqref="J14">
    <cfRule type="cellIs" priority="53" operator="equal" aboveAverage="0" equalAverage="0" bottom="0" percent="0" rank="0" text="" dxfId="0">
      <formula>0</formula>
    </cfRule>
    <cfRule type="cellIs" priority="54" operator="lessThan" aboveAverage="0" equalAverage="0" bottom="0" percent="0" rank="0" text="" dxfId="1">
      <formula>G14</formula>
    </cfRule>
  </conditionalFormatting>
  <conditionalFormatting sqref="J19">
    <cfRule type="cellIs" priority="55" operator="equal" aboveAverage="0" equalAverage="0" bottom="0" percent="0" rank="0" text="" dxfId="0">
      <formula>0</formula>
    </cfRule>
    <cfRule type="cellIs" priority="56" operator="lessThan" aboveAverage="0" equalAverage="0" bottom="0" percent="0" rank="0" text="" dxfId="1">
      <formula>G19</formula>
    </cfRule>
  </conditionalFormatting>
  <conditionalFormatting sqref="J20">
    <cfRule type="cellIs" priority="57" operator="equal" aboveAverage="0" equalAverage="0" bottom="0" percent="0" rank="0" text="" dxfId="0">
      <formula>0</formula>
    </cfRule>
    <cfRule type="cellIs" priority="58" operator="lessThan" aboveAverage="0" equalAverage="0" bottom="0" percent="0" rank="0" text="" dxfId="1">
      <formula>G20</formula>
    </cfRule>
  </conditionalFormatting>
  <conditionalFormatting sqref="J21">
    <cfRule type="cellIs" priority="59" operator="equal" aboveAverage="0" equalAverage="0" bottom="0" percent="0" rank="0" text="" dxfId="0">
      <formula>0</formula>
    </cfRule>
    <cfRule type="cellIs" priority="60" operator="lessThan" aboveAverage="0" equalAverage="0" bottom="0" percent="0" rank="0" text="" dxfId="1">
      <formula>G21</formula>
    </cfRule>
  </conditionalFormatting>
  <conditionalFormatting sqref="J22">
    <cfRule type="cellIs" priority="61" operator="equal" aboveAverage="0" equalAverage="0" bottom="0" percent="0" rank="0" text="" dxfId="0">
      <formula>0</formula>
    </cfRule>
    <cfRule type="cellIs" priority="62" operator="lessThan" aboveAverage="0" equalAverage="0" bottom="0" percent="0" rank="0" text="" dxfId="1">
      <formula>G22</formula>
    </cfRule>
  </conditionalFormatting>
  <conditionalFormatting sqref="J9">
    <cfRule type="cellIs" priority="63" operator="equal" aboveAverage="0" equalAverage="0" bottom="0" percent="0" rank="0" text="" dxfId="0">
      <formula>0</formula>
    </cfRule>
    <cfRule type="cellIs" priority="64" operator="lessThan" aboveAverage="0" equalAverage="0" bottom="0" percent="0" rank="0" text="" dxfId="1">
      <formula>G9</formula>
    </cfRule>
  </conditionalFormatting>
  <conditionalFormatting sqref="K10">
    <cfRule type="cellIs" priority="65" operator="greaterThan" aboveAverage="0" equalAverage="0" bottom="0" percent="0" rank="0" text="" dxfId="0">
      <formula>J10</formula>
    </cfRule>
  </conditionalFormatting>
  <conditionalFormatting sqref="K11">
    <cfRule type="cellIs" priority="66" operator="greaterThan" aboveAverage="0" equalAverage="0" bottom="0" percent="0" rank="0" text="" dxfId="0">
      <formula>J11</formula>
    </cfRule>
  </conditionalFormatting>
  <conditionalFormatting sqref="K12">
    <cfRule type="cellIs" priority="67" operator="greaterThan" aboveAverage="0" equalAverage="0" bottom="0" percent="0" rank="0" text="" dxfId="0">
      <formula>J12</formula>
    </cfRule>
  </conditionalFormatting>
  <conditionalFormatting sqref="K14">
    <cfRule type="cellIs" priority="68" operator="greaterThan" aboveAverage="0" equalAverage="0" bottom="0" percent="0" rank="0" text="" dxfId="0">
      <formula>J14</formula>
    </cfRule>
  </conditionalFormatting>
  <conditionalFormatting sqref="K19">
    <cfRule type="cellIs" priority="69" operator="greaterThan" aboveAverage="0" equalAverage="0" bottom="0" percent="0" rank="0" text="" dxfId="0">
      <formula>J19</formula>
    </cfRule>
  </conditionalFormatting>
  <conditionalFormatting sqref="K20">
    <cfRule type="cellIs" priority="70" operator="greaterThan" aboveAverage="0" equalAverage="0" bottom="0" percent="0" rank="0" text="" dxfId="0">
      <formula>J20</formula>
    </cfRule>
  </conditionalFormatting>
  <conditionalFormatting sqref="K21">
    <cfRule type="cellIs" priority="71" operator="greaterThan" aboveAverage="0" equalAverage="0" bottom="0" percent="0" rank="0" text="" dxfId="0">
      <formula>J21</formula>
    </cfRule>
  </conditionalFormatting>
  <conditionalFormatting sqref="K22">
    <cfRule type="cellIs" priority="72" operator="greaterThan" aboveAverage="0" equalAverage="0" bottom="0" percent="0" rank="0" text="" dxfId="0">
      <formula>J22</formula>
    </cfRule>
  </conditionalFormatting>
  <conditionalFormatting sqref="K9">
    <cfRule type="cellIs" priority="73" operator="greaterThan" aboveAverage="0" equalAverage="0" bottom="0" percent="0" rank="0" text="" dxfId="0">
      <formula>J9</formula>
    </cfRule>
  </conditionalFormatting>
  <conditionalFormatting sqref="L10">
    <cfRule type="cellIs" priority="74" operator="lessThanOrEqual" aboveAverage="0" equalAverage="0" bottom="0" percent="0" rank="0" text="" dxfId="3">
      <formula>H10</formula>
    </cfRule>
  </conditionalFormatting>
  <conditionalFormatting sqref="L11">
    <cfRule type="cellIs" priority="75" operator="lessThanOrEqual" aboveAverage="0" equalAverage="0" bottom="0" percent="0" rank="0" text="" dxfId="3">
      <formula>H11</formula>
    </cfRule>
  </conditionalFormatting>
  <conditionalFormatting sqref="L12">
    <cfRule type="cellIs" priority="76" operator="lessThanOrEqual" aboveAverage="0" equalAverage="0" bottom="0" percent="0" rank="0" text="" dxfId="3">
      <formula>H12</formula>
    </cfRule>
  </conditionalFormatting>
  <conditionalFormatting sqref="L14">
    <cfRule type="cellIs" priority="77" operator="lessThanOrEqual" aboveAverage="0" equalAverage="0" bottom="0" percent="0" rank="0" text="" dxfId="3">
      <formula>H14</formula>
    </cfRule>
  </conditionalFormatting>
  <conditionalFormatting sqref="L19">
    <cfRule type="cellIs" priority="78" operator="lessThanOrEqual" aboveAverage="0" equalAverage="0" bottom="0" percent="0" rank="0" text="" dxfId="3">
      <formula>H19</formula>
    </cfRule>
  </conditionalFormatting>
  <conditionalFormatting sqref="L20">
    <cfRule type="cellIs" priority="79" operator="lessThanOrEqual" aboveAverage="0" equalAverage="0" bottom="0" percent="0" rank="0" text="" dxfId="3">
      <formula>H20</formula>
    </cfRule>
  </conditionalFormatting>
  <conditionalFormatting sqref="L21">
    <cfRule type="cellIs" priority="80" operator="lessThanOrEqual" aboveAverage="0" equalAverage="0" bottom="0" percent="0" rank="0" text="" dxfId="3">
      <formula>H21</formula>
    </cfRule>
  </conditionalFormatting>
  <conditionalFormatting sqref="L22">
    <cfRule type="cellIs" priority="81" operator="lessThanOrEqual" aboveAverage="0" equalAverage="0" bottom="0" percent="0" rank="0" text="" dxfId="3">
      <formula>H22</formula>
    </cfRule>
  </conditionalFormatting>
  <conditionalFormatting sqref="L9">
    <cfRule type="cellIs" priority="82" operator="lessThanOrEqual" aboveAverage="0" equalAverage="0" bottom="0" percent="0" rank="0" text="" dxfId="3">
      <formula>H9</formula>
    </cfRule>
  </conditionalFormatting>
  <conditionalFormatting sqref="M10">
    <cfRule type="cellIs" priority="83" operator="lessThanOrEqual" aboveAverage="0" equalAverage="0" bottom="0" percent="0" rank="0" text="" dxfId="3">
      <formula>I10</formula>
    </cfRule>
  </conditionalFormatting>
  <conditionalFormatting sqref="M11">
    <cfRule type="cellIs" priority="84" operator="lessThanOrEqual" aboveAverage="0" equalAverage="0" bottom="0" percent="0" rank="0" text="" dxfId="3">
      <formula>I11</formula>
    </cfRule>
  </conditionalFormatting>
  <conditionalFormatting sqref="M12">
    <cfRule type="cellIs" priority="85" operator="lessThanOrEqual" aboveAverage="0" equalAverage="0" bottom="0" percent="0" rank="0" text="" dxfId="3">
      <formula>I12</formula>
    </cfRule>
  </conditionalFormatting>
  <conditionalFormatting sqref="M14">
    <cfRule type="cellIs" priority="86" operator="lessThanOrEqual" aboveAverage="0" equalAverage="0" bottom="0" percent="0" rank="0" text="" dxfId="3">
      <formula>I14</formula>
    </cfRule>
  </conditionalFormatting>
  <conditionalFormatting sqref="M19">
    <cfRule type="cellIs" priority="87" operator="lessThanOrEqual" aboveAverage="0" equalAverage="0" bottom="0" percent="0" rank="0" text="" dxfId="3">
      <formula>I19</formula>
    </cfRule>
  </conditionalFormatting>
  <conditionalFormatting sqref="M20">
    <cfRule type="cellIs" priority="88" operator="lessThanOrEqual" aboveAverage="0" equalAverage="0" bottom="0" percent="0" rank="0" text="" dxfId="3">
      <formula>I20</formula>
    </cfRule>
  </conditionalFormatting>
  <conditionalFormatting sqref="M21">
    <cfRule type="cellIs" priority="89" operator="lessThanOrEqual" aboveAverage="0" equalAverage="0" bottom="0" percent="0" rank="0" text="" dxfId="3">
      <formula>I21</formula>
    </cfRule>
  </conditionalFormatting>
  <conditionalFormatting sqref="M22">
    <cfRule type="cellIs" priority="90" operator="lessThanOrEqual" aboveAverage="0" equalAverage="0" bottom="0" percent="0" rank="0" text="" dxfId="3">
      <formula>I22</formula>
    </cfRule>
  </conditionalFormatting>
  <conditionalFormatting sqref="M9">
    <cfRule type="cellIs" priority="91" operator="lessThanOrEqual" aboveAverage="0" equalAverage="0" bottom="0" percent="0" rank="0" text="" dxfId="3">
      <formula>I9</formula>
    </cfRule>
  </conditionalFormatting>
  <conditionalFormatting sqref="G10">
    <cfRule type="expression" priority="92" aboveAverage="0" equalAverage="0" bottom="0" percent="0" rank="0" text="" dxfId="0">
      <formula>IF(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=0,1,0)</formula>
    </cfRule>
    <cfRule type="cellIs" priority="93" operator="greaterThan" aboveAverage="0" equalAverage="0" bottom="0" percent="0" rank="0" text="" dxfId="1">
      <formula>SUM(INDIRECT(ADDRESS(ROW(),COLUMN(farnell_part_data)+0)),INDIRECT(ADDRESS(ROW(),COLUMN(digikey_part_data)+0)),INDIRECT(ADDRESS(ROW(),COLUMN(newark_part_data)+0)),INDIRECT(ADDRESS(ROW(),COLUMN(rs_part_data)+0)),INDIRECT(ADDRESS(ROW(),COLUMN(mouser_part_data)+0)),INDIRECT(ADDRESS(ROW(),COLUMN(tme_part_data)+0)))</formula>
    </cfRule>
    <cfRule type="cellIs" priority="94" operator="greaterThan" aboveAverage="0" equalAverage="0" bottom="0" percent="0" rank="0" text="" dxfId="2">
      <formula>SUM(IF(ISNUMBER(INDIRECT(ADDRESS(ROW(),COLUMN(farnell_part_data)+2))),INDIRECT(ADDRESS(ROW(),COLUMN(farnell_part_data)+1)),0),IF(ISNUMBER(INDIRECT(ADDRESS(ROW(),COLUMN(digikey_part_data)+2))),INDIRECT(ADDRESS(ROW(),COLUMN(digikey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mouser_part_data)+2))),INDIRECT(ADDRESS(ROW(),COLUMN(mouser_part_data)+1)),0),IF(ISNUMBER(INDIRECT(ADDRESS(ROW(),COLUMN(tme_part_data)+2))),INDIRECT(ADDRESS(ROW(),COLUMN(tme_part_data)+1)),0))</formula>
    </cfRule>
  </conditionalFormatting>
  <hyperlinks>
    <hyperlink ref="N9" r:id="rId2" display="SAM9430-ND"/>
    <hyperlink ref="N10" r:id="rId3" display="S9215-ND"/>
    <hyperlink ref="N11" r:id="rId4" display="S9215-ND"/>
    <hyperlink ref="N12" r:id="rId5" display="S9215-ND"/>
    <hyperlink ref="N14" r:id="rId6" display="MMBT3904TPMSCT-ND"/>
    <hyperlink ref="N19" r:id="rId7" display="MMA7660FCT-ND"/>
    <hyperlink ref="N20" r:id="rId8" display="DAC101S101CIMK/NOPBCT-ND"/>
    <hyperlink ref="N21" r:id="rId9" display="MKE04Z8VWJ4-ND"/>
    <hyperlink ref="N22" r:id="rId10" display="LMV358DR2GOSCT-ND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2018-01-17T02:50:55Z</dcterms:created>
  <dc:creator/>
  <dc:description/>
  <dc:language>en-US</dc:language>
  <cp:lastModifiedBy/>
  <dcterms:modified xsi:type="dcterms:W3CDTF">2018-01-16T22:13:48Z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