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defaultThemeVersion="166925"/>
  <mc:AlternateContent xmlns:mc="http://schemas.openxmlformats.org/markup-compatibility/2006">
    <mc:Choice Requires="x15">
      <x15ac:absPath xmlns:x15ac="http://schemas.microsoft.com/office/spreadsheetml/2010/11/ac" url="C:\Users\Johannes Allgaier\Dropbox (University of Wuerzburg)\20-09-11_RKI-Stress\Python\"/>
    </mc:Choice>
  </mc:AlternateContent>
  <xr:revisionPtr revIDLastSave="0" documentId="13_ncr:1_{63C2DD10-51B7-4D03-A389-D9138C995F29}" xr6:coauthVersionLast="47" xr6:coauthVersionMax="47" xr10:uidLastSave="{00000000-0000-0000-0000-000000000000}"/>
  <bookViews>
    <workbookView xWindow="-120" yWindow="-120" windowWidth="29040" windowHeight="15990" xr2:uid="{00000000-000D-0000-FFFF-FFFF00000000}"/>
  </bookViews>
  <sheets>
    <sheet name="Baseline" sheetId="4" r:id="rId1"/>
    <sheet name="FollowUp" sheetId="5" r:id="rId2"/>
  </sheets>
  <externalReferences>
    <externalReference r:id="rId3"/>
    <externalReference r:id="rId4"/>
    <externalReference r:id="rId5"/>
    <externalReference r:id="rId6"/>
    <externalReference r:id="rId7"/>
  </externalReferences>
  <definedNames>
    <definedName name="_xlnm._FilterDatabase" localSheetId="0" hidden="1">Baseline!$A$6:$BZ$33</definedName>
    <definedName name="_xlnm._FilterDatabase" localSheetId="1" hidden="1">FollowUp!$A$6:$AD$22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20" i="5" l="1"/>
  <c r="BY20" i="5"/>
  <c r="BX20" i="5"/>
  <c r="BW20" i="5"/>
  <c r="BV20" i="5"/>
  <c r="BU20" i="5"/>
  <c r="BT20" i="5"/>
  <c r="BS20" i="5"/>
  <c r="BZ19" i="5"/>
  <c r="BY19" i="5"/>
  <c r="BX19" i="5"/>
  <c r="BW19" i="5"/>
  <c r="BV19" i="5"/>
  <c r="BU19" i="5"/>
  <c r="BT19" i="5"/>
  <c r="BS19" i="5"/>
  <c r="BZ18" i="5"/>
  <c r="BY18" i="5"/>
  <c r="BX18" i="5"/>
  <c r="BW18" i="5"/>
  <c r="BV18" i="5"/>
  <c r="BU18" i="5"/>
  <c r="BT18" i="5"/>
  <c r="BS18" i="5"/>
  <c r="BZ17" i="5"/>
  <c r="BY17" i="5"/>
  <c r="BX17" i="5"/>
  <c r="BW17" i="5"/>
  <c r="BV17" i="5"/>
  <c r="BU17" i="5"/>
  <c r="BT17" i="5"/>
  <c r="BS17" i="5"/>
  <c r="BZ16" i="5"/>
  <c r="BY16" i="5"/>
  <c r="BX16" i="5"/>
  <c r="BW16" i="5"/>
  <c r="BV16" i="5"/>
  <c r="BU16" i="5"/>
  <c r="BT16" i="5"/>
  <c r="BS16" i="5"/>
  <c r="BZ15" i="5"/>
  <c r="BY15" i="5"/>
  <c r="BX15" i="5"/>
  <c r="BW15" i="5"/>
  <c r="BV15" i="5"/>
  <c r="BU15" i="5"/>
  <c r="BT15" i="5"/>
  <c r="BS15" i="5"/>
  <c r="BZ14" i="5"/>
  <c r="BY14" i="5"/>
  <c r="BX14" i="5"/>
  <c r="BW14" i="5"/>
  <c r="BV14" i="5"/>
  <c r="BU14" i="5"/>
  <c r="BT14" i="5"/>
  <c r="BS14" i="5"/>
  <c r="BZ13" i="5"/>
  <c r="BY13" i="5"/>
  <c r="BX13" i="5"/>
  <c r="BW13" i="5"/>
  <c r="BV13" i="5"/>
  <c r="BU13" i="5"/>
  <c r="BT13" i="5"/>
  <c r="BS13" i="5"/>
  <c r="BZ12" i="5"/>
  <c r="BY12" i="5"/>
  <c r="BX12" i="5"/>
  <c r="BW12" i="5"/>
  <c r="BV12" i="5"/>
  <c r="BU12" i="5"/>
  <c r="BT12" i="5"/>
  <c r="BS12" i="5"/>
  <c r="BZ11" i="5"/>
  <c r="BY11" i="5"/>
  <c r="BX11" i="5"/>
  <c r="BW11" i="5"/>
  <c r="BV11" i="5"/>
  <c r="BU11" i="5"/>
  <c r="BT11" i="5"/>
  <c r="BS11" i="5"/>
  <c r="BR20" i="5" l="1"/>
  <c r="BQ20" i="5"/>
  <c r="BP20" i="5"/>
  <c r="BO20" i="5"/>
  <c r="BN20" i="5"/>
  <c r="BM20" i="5"/>
  <c r="BL20" i="5"/>
  <c r="BK20" i="5"/>
  <c r="BR19" i="5"/>
  <c r="BQ19" i="5"/>
  <c r="BP19" i="5"/>
  <c r="BO19" i="5"/>
  <c r="BN19" i="5"/>
  <c r="BM19" i="5"/>
  <c r="BL19" i="5"/>
  <c r="BK19" i="5"/>
  <c r="BR18" i="5"/>
  <c r="BQ18" i="5"/>
  <c r="BP18" i="5"/>
  <c r="BO18" i="5"/>
  <c r="BN18" i="5"/>
  <c r="BM18" i="5"/>
  <c r="BL18" i="5"/>
  <c r="BK18" i="5"/>
  <c r="BR17" i="5"/>
  <c r="BQ17" i="5"/>
  <c r="BP17" i="5"/>
  <c r="BO17" i="5"/>
  <c r="BN17" i="5"/>
  <c r="BM17" i="5"/>
  <c r="BL17" i="5"/>
  <c r="BK17" i="5"/>
  <c r="BR16" i="5"/>
  <c r="BQ16" i="5"/>
  <c r="BP16" i="5"/>
  <c r="BO16" i="5"/>
  <c r="BN16" i="5"/>
  <c r="BM16" i="5"/>
  <c r="BL16" i="5"/>
  <c r="BK16" i="5"/>
  <c r="BR15" i="5"/>
  <c r="BQ15" i="5"/>
  <c r="BP15" i="5"/>
  <c r="BO15" i="5"/>
  <c r="BN15" i="5"/>
  <c r="BM15" i="5"/>
  <c r="BL15" i="5"/>
  <c r="BK15" i="5"/>
  <c r="BR14" i="5"/>
  <c r="BQ14" i="5"/>
  <c r="BP14" i="5"/>
  <c r="BO14" i="5"/>
  <c r="BN14" i="5"/>
  <c r="BM14" i="5"/>
  <c r="BL14" i="5"/>
  <c r="BK14" i="5"/>
  <c r="BR13" i="5"/>
  <c r="BQ13" i="5"/>
  <c r="BP13" i="5"/>
  <c r="BO13" i="5"/>
  <c r="BN13" i="5"/>
  <c r="BM13" i="5"/>
  <c r="BL13" i="5"/>
  <c r="BK13" i="5"/>
  <c r="BR12" i="5"/>
  <c r="BQ12" i="5"/>
  <c r="BP12" i="5"/>
  <c r="BO12" i="5"/>
  <c r="BN12" i="5"/>
  <c r="BM12" i="5"/>
  <c r="BL12" i="5"/>
  <c r="BK12" i="5"/>
  <c r="BR11" i="5"/>
  <c r="BQ11" i="5"/>
  <c r="BP11" i="5"/>
  <c r="BO11" i="5"/>
  <c r="BN11" i="5"/>
  <c r="BM11" i="5"/>
  <c r="BL11" i="5"/>
  <c r="BK11" i="5"/>
  <c r="BJ20" i="5" l="1"/>
  <c r="BI20" i="5"/>
  <c r="BH20" i="5"/>
  <c r="BG20" i="5"/>
  <c r="BF20" i="5"/>
  <c r="BE20" i="5"/>
  <c r="BD20" i="5"/>
  <c r="BC20" i="5"/>
  <c r="BJ19" i="5"/>
  <c r="BI19" i="5"/>
  <c r="BH19" i="5"/>
  <c r="BG19" i="5"/>
  <c r="BF19" i="5"/>
  <c r="BE19" i="5"/>
  <c r="BD19" i="5"/>
  <c r="BC19" i="5"/>
  <c r="BJ18" i="5"/>
  <c r="BI18" i="5"/>
  <c r="BH18" i="5"/>
  <c r="BG18" i="5"/>
  <c r="BF18" i="5"/>
  <c r="BE18" i="5"/>
  <c r="BD18" i="5"/>
  <c r="BC18" i="5"/>
  <c r="BJ17" i="5"/>
  <c r="BI17" i="5"/>
  <c r="BH17" i="5"/>
  <c r="BG17" i="5"/>
  <c r="BF17" i="5"/>
  <c r="BE17" i="5"/>
  <c r="BD17" i="5"/>
  <c r="BC17" i="5"/>
  <c r="BJ16" i="5"/>
  <c r="BI16" i="5"/>
  <c r="BH16" i="5"/>
  <c r="BG16" i="5"/>
  <c r="BF16" i="5"/>
  <c r="BE16" i="5"/>
  <c r="BD16" i="5"/>
  <c r="BC16" i="5"/>
  <c r="BJ15" i="5"/>
  <c r="BI15" i="5"/>
  <c r="BH15" i="5"/>
  <c r="BG15" i="5"/>
  <c r="BF15" i="5"/>
  <c r="BE15" i="5"/>
  <c r="BD15" i="5"/>
  <c r="BC15" i="5"/>
  <c r="BJ14" i="5"/>
  <c r="BI14" i="5"/>
  <c r="BH14" i="5"/>
  <c r="BG14" i="5"/>
  <c r="BF14" i="5"/>
  <c r="BE14" i="5"/>
  <c r="BD14" i="5"/>
  <c r="BC14" i="5"/>
  <c r="BJ13" i="5"/>
  <c r="BI13" i="5"/>
  <c r="BH13" i="5"/>
  <c r="BG13" i="5"/>
  <c r="BF13" i="5"/>
  <c r="BE13" i="5"/>
  <c r="BD13" i="5"/>
  <c r="BC13" i="5"/>
  <c r="BJ12" i="5"/>
  <c r="BI12" i="5"/>
  <c r="BH12" i="5"/>
  <c r="BG12" i="5"/>
  <c r="BF12" i="5"/>
  <c r="BE12" i="5"/>
  <c r="BD12" i="5"/>
  <c r="BC12" i="5"/>
  <c r="BJ11" i="5"/>
  <c r="BI11" i="5"/>
  <c r="BH11" i="5"/>
  <c r="BG11" i="5"/>
  <c r="BF11" i="5"/>
  <c r="BE11" i="5"/>
  <c r="BD11" i="5"/>
  <c r="BC11" i="5"/>
  <c r="BB20" i="5" l="1"/>
  <c r="BA20" i="5"/>
  <c r="AZ20" i="5"/>
  <c r="AY20" i="5"/>
  <c r="AX20" i="5"/>
  <c r="AW20" i="5"/>
  <c r="AV20" i="5"/>
  <c r="AU20" i="5"/>
  <c r="BB19" i="5"/>
  <c r="BA19" i="5"/>
  <c r="AZ19" i="5"/>
  <c r="AY19" i="5"/>
  <c r="AX19" i="5"/>
  <c r="AW19" i="5"/>
  <c r="AV19" i="5"/>
  <c r="AU19" i="5"/>
  <c r="BB18" i="5"/>
  <c r="BA18" i="5"/>
  <c r="AZ18" i="5"/>
  <c r="AY18" i="5"/>
  <c r="AX18" i="5"/>
  <c r="AW18" i="5"/>
  <c r="AV18" i="5"/>
  <c r="AU18" i="5"/>
  <c r="BB17" i="5"/>
  <c r="BA17" i="5"/>
  <c r="AZ17" i="5"/>
  <c r="AY17" i="5"/>
  <c r="AX17" i="5"/>
  <c r="AW17" i="5"/>
  <c r="AV17" i="5"/>
  <c r="AU17" i="5"/>
  <c r="BB16" i="5"/>
  <c r="BA16" i="5"/>
  <c r="AZ16" i="5"/>
  <c r="AY16" i="5"/>
  <c r="AX16" i="5"/>
  <c r="AW16" i="5"/>
  <c r="AV16" i="5"/>
  <c r="AU16" i="5"/>
  <c r="BB15" i="5"/>
  <c r="BA15" i="5"/>
  <c r="AZ15" i="5"/>
  <c r="AY15" i="5"/>
  <c r="AX15" i="5"/>
  <c r="AW15" i="5"/>
  <c r="AV15" i="5"/>
  <c r="AU15" i="5"/>
  <c r="BB14" i="5"/>
  <c r="BA14" i="5"/>
  <c r="AZ14" i="5"/>
  <c r="AY14" i="5"/>
  <c r="AX14" i="5"/>
  <c r="AW14" i="5"/>
  <c r="AV14" i="5"/>
  <c r="AU14" i="5"/>
  <c r="BB13" i="5"/>
  <c r="BA13" i="5"/>
  <c r="AZ13" i="5"/>
  <c r="AY13" i="5"/>
  <c r="AX13" i="5"/>
  <c r="AW13" i="5"/>
  <c r="AV13" i="5"/>
  <c r="AU13" i="5"/>
  <c r="BB12" i="5"/>
  <c r="BA12" i="5"/>
  <c r="AZ12" i="5"/>
  <c r="AY12" i="5"/>
  <c r="AX12" i="5"/>
  <c r="AW12" i="5"/>
  <c r="AV12" i="5"/>
  <c r="AU12" i="5"/>
  <c r="BB11" i="5"/>
  <c r="BA11" i="5"/>
  <c r="AZ11" i="5"/>
  <c r="AY11" i="5"/>
  <c r="AX11" i="5"/>
  <c r="AW11" i="5"/>
  <c r="AV11" i="5"/>
  <c r="AU11" i="5"/>
  <c r="AL20" i="5"/>
  <c r="AK20" i="5"/>
  <c r="AJ20" i="5"/>
  <c r="AI20" i="5"/>
  <c r="AH20" i="5"/>
  <c r="AG20" i="5"/>
  <c r="AF20" i="5"/>
  <c r="AE20" i="5"/>
  <c r="AL19" i="5"/>
  <c r="AK19" i="5"/>
  <c r="AJ19" i="5"/>
  <c r="AI19" i="5"/>
  <c r="AH19" i="5"/>
  <c r="AG19" i="5"/>
  <c r="AF19" i="5"/>
  <c r="AE19" i="5"/>
  <c r="AL18" i="5"/>
  <c r="AK18" i="5"/>
  <c r="AJ18" i="5"/>
  <c r="AI18" i="5"/>
  <c r="AH18" i="5"/>
  <c r="AG18" i="5"/>
  <c r="AF18" i="5"/>
  <c r="AE18" i="5"/>
  <c r="AL17" i="5"/>
  <c r="AK17" i="5"/>
  <c r="AJ17" i="5"/>
  <c r="AI17" i="5"/>
  <c r="AH17" i="5"/>
  <c r="AG17" i="5"/>
  <c r="AF17" i="5"/>
  <c r="AE17" i="5"/>
  <c r="AL16" i="5"/>
  <c r="AK16" i="5"/>
  <c r="AJ16" i="5"/>
  <c r="AI16" i="5"/>
  <c r="AH16" i="5"/>
  <c r="AG16" i="5"/>
  <c r="AF16" i="5"/>
  <c r="AE16" i="5"/>
  <c r="AL15" i="5"/>
  <c r="AK15" i="5"/>
  <c r="AJ15" i="5"/>
  <c r="AI15" i="5"/>
  <c r="AH15" i="5"/>
  <c r="AG15" i="5"/>
  <c r="AF15" i="5"/>
  <c r="AE15" i="5"/>
  <c r="AL14" i="5"/>
  <c r="AK14" i="5"/>
  <c r="AJ14" i="5"/>
  <c r="AI14" i="5"/>
  <c r="AH14" i="5"/>
  <c r="AG14" i="5"/>
  <c r="AF14" i="5"/>
  <c r="AE14" i="5"/>
  <c r="AL13" i="5"/>
  <c r="AK13" i="5"/>
  <c r="AJ13" i="5"/>
  <c r="AI13" i="5"/>
  <c r="AH13" i="5"/>
  <c r="AG13" i="5"/>
  <c r="AF13" i="5"/>
  <c r="AE13" i="5"/>
  <c r="AL12" i="5"/>
  <c r="AK12" i="5"/>
  <c r="AJ12" i="5"/>
  <c r="AI12" i="5"/>
  <c r="AH12" i="5"/>
  <c r="AG12" i="5"/>
  <c r="AF12" i="5"/>
  <c r="AE12" i="5"/>
  <c r="AL11" i="5"/>
  <c r="AK11" i="5"/>
  <c r="AJ11" i="5"/>
  <c r="AI11" i="5"/>
  <c r="AH11" i="5"/>
  <c r="AG11" i="5"/>
  <c r="AF11" i="5"/>
  <c r="AE11" i="5"/>
  <c r="AM20" i="5" l="1"/>
  <c r="AM19" i="5"/>
  <c r="AM18" i="5"/>
  <c r="AM17" i="5"/>
  <c r="AM16" i="5"/>
  <c r="AM15" i="5"/>
  <c r="AM14" i="5"/>
  <c r="AM13" i="5"/>
  <c r="AM12" i="5"/>
  <c r="AM11" i="5"/>
  <c r="AN12" i="5"/>
  <c r="AO12" i="5"/>
  <c r="AP12" i="5"/>
  <c r="AQ12" i="5"/>
  <c r="AR12" i="5"/>
  <c r="AS12" i="5"/>
  <c r="AT12" i="5"/>
  <c r="AN13" i="5"/>
  <c r="AO13" i="5"/>
  <c r="AP13" i="5"/>
  <c r="AQ13" i="5"/>
  <c r="AR13" i="5"/>
  <c r="AS13" i="5"/>
  <c r="AT13" i="5"/>
  <c r="AN14" i="5"/>
  <c r="AO14" i="5"/>
  <c r="AP14" i="5"/>
  <c r="AQ14" i="5"/>
  <c r="AR14" i="5"/>
  <c r="AS14" i="5"/>
  <c r="AT14" i="5"/>
  <c r="AN15" i="5"/>
  <c r="AO15" i="5"/>
  <c r="AP15" i="5"/>
  <c r="AQ15" i="5"/>
  <c r="AR15" i="5"/>
  <c r="AS15" i="5"/>
  <c r="AT15" i="5"/>
  <c r="AN16" i="5"/>
  <c r="AO16" i="5"/>
  <c r="AP16" i="5"/>
  <c r="AQ16" i="5"/>
  <c r="AR16" i="5"/>
  <c r="AS16" i="5"/>
  <c r="AT16" i="5"/>
  <c r="AN17" i="5"/>
  <c r="AO17" i="5"/>
  <c r="AP17" i="5"/>
  <c r="AQ17" i="5"/>
  <c r="AR17" i="5"/>
  <c r="AS17" i="5"/>
  <c r="AT17" i="5"/>
  <c r="AN18" i="5"/>
  <c r="AO18" i="5"/>
  <c r="AP18" i="5"/>
  <c r="AQ18" i="5"/>
  <c r="AR18" i="5"/>
  <c r="AS18" i="5"/>
  <c r="AT18" i="5"/>
  <c r="AN19" i="5"/>
  <c r="AO19" i="5"/>
  <c r="AP19" i="5"/>
  <c r="AQ19" i="5"/>
  <c r="AR19" i="5"/>
  <c r="AS19" i="5"/>
  <c r="AT19" i="5"/>
  <c r="AN20" i="5"/>
  <c r="AO20" i="5"/>
  <c r="AP20" i="5"/>
  <c r="AQ20" i="5"/>
  <c r="AR20" i="5"/>
  <c r="AS20" i="5"/>
  <c r="AT20" i="5"/>
  <c r="H11" i="5" l="1"/>
  <c r="I11" i="5"/>
  <c r="J11" i="5"/>
  <c r="K11" i="5"/>
  <c r="L11" i="5"/>
  <c r="M11" i="5"/>
  <c r="N11" i="5"/>
  <c r="O11" i="5"/>
  <c r="P11" i="5"/>
  <c r="Q11" i="5"/>
  <c r="R11" i="5"/>
  <c r="S11" i="5"/>
  <c r="T11" i="5"/>
  <c r="U11" i="5"/>
  <c r="V11" i="5"/>
  <c r="W11" i="5"/>
  <c r="X11" i="5"/>
  <c r="Y11" i="5"/>
  <c r="Z11" i="5"/>
  <c r="AA11" i="5"/>
  <c r="AB11" i="5"/>
  <c r="AC11" i="5"/>
  <c r="AD11" i="5"/>
  <c r="AN11" i="5"/>
  <c r="AO11" i="5"/>
  <c r="AP11" i="5"/>
  <c r="AQ11" i="5"/>
  <c r="AR11" i="5"/>
  <c r="AS11" i="5"/>
  <c r="AT11" i="5"/>
  <c r="CA11" i="5"/>
  <c r="CB11" i="5"/>
  <c r="CC11" i="5"/>
  <c r="CD11" i="5"/>
  <c r="CE11" i="5"/>
  <c r="CF11" i="5"/>
  <c r="CG11" i="5"/>
  <c r="CH11" i="5"/>
  <c r="CI11" i="5"/>
  <c r="CJ11" i="5"/>
  <c r="CK11" i="5"/>
  <c r="CL11" i="5"/>
  <c r="X12" i="5" l="1"/>
  <c r="X13" i="5"/>
  <c r="X14" i="5"/>
  <c r="X15" i="5"/>
  <c r="X16" i="5"/>
  <c r="X17" i="5"/>
  <c r="X18" i="5"/>
  <c r="X19" i="5"/>
  <c r="X20" i="5"/>
  <c r="CS20" i="5" l="1"/>
  <c r="CR20" i="5"/>
  <c r="CQ20" i="5"/>
  <c r="CP20" i="5"/>
  <c r="CO20" i="5"/>
  <c r="CN20" i="5"/>
  <c r="CM20" i="5"/>
  <c r="CL20" i="5"/>
  <c r="CK20" i="5"/>
  <c r="CJ20" i="5"/>
  <c r="CI20" i="5"/>
  <c r="CH20" i="5"/>
  <c r="CG20" i="5"/>
  <c r="CF20" i="5"/>
  <c r="CE20" i="5"/>
  <c r="CD20" i="5"/>
  <c r="CC20" i="5"/>
  <c r="CB20" i="5"/>
  <c r="CA20" i="5"/>
  <c r="AD20" i="5"/>
  <c r="AC20" i="5"/>
  <c r="AB20" i="5"/>
  <c r="AA20" i="5"/>
  <c r="Z20" i="5"/>
  <c r="Y20" i="5"/>
  <c r="W20" i="5"/>
  <c r="V20" i="5"/>
  <c r="U20" i="5"/>
  <c r="T20" i="5"/>
  <c r="S20" i="5"/>
  <c r="R20" i="5"/>
  <c r="Q20" i="5"/>
  <c r="P20" i="5"/>
  <c r="O20" i="5"/>
  <c r="N20" i="5"/>
  <c r="M20" i="5"/>
  <c r="L20" i="5"/>
  <c r="K20" i="5"/>
  <c r="J20" i="5"/>
  <c r="I20" i="5"/>
  <c r="H20" i="5"/>
  <c r="CS19" i="5"/>
  <c r="CR19" i="5"/>
  <c r="CQ19" i="5"/>
  <c r="CP19" i="5"/>
  <c r="CO19" i="5"/>
  <c r="CN19" i="5"/>
  <c r="CM19" i="5"/>
  <c r="CL19" i="5"/>
  <c r="CK19" i="5"/>
  <c r="CJ19" i="5"/>
  <c r="CI19" i="5"/>
  <c r="CH19" i="5"/>
  <c r="CG19" i="5"/>
  <c r="CF19" i="5"/>
  <c r="CE19" i="5"/>
  <c r="CD19" i="5"/>
  <c r="CC19" i="5"/>
  <c r="CB19" i="5"/>
  <c r="CA19" i="5"/>
  <c r="AD19" i="5"/>
  <c r="AC19" i="5"/>
  <c r="AB19" i="5"/>
  <c r="AA19" i="5"/>
  <c r="Z19" i="5"/>
  <c r="Y19" i="5"/>
  <c r="W19" i="5"/>
  <c r="V19" i="5"/>
  <c r="U19" i="5"/>
  <c r="T19" i="5"/>
  <c r="S19" i="5"/>
  <c r="R19" i="5"/>
  <c r="Q19" i="5"/>
  <c r="P19" i="5"/>
  <c r="O19" i="5"/>
  <c r="N19" i="5"/>
  <c r="M19" i="5"/>
  <c r="L19" i="5"/>
  <c r="K19" i="5"/>
  <c r="J19" i="5"/>
  <c r="I19" i="5"/>
  <c r="H19" i="5"/>
  <c r="CS18" i="5"/>
  <c r="CR18" i="5"/>
  <c r="CQ18" i="5"/>
  <c r="CP18" i="5"/>
  <c r="CO18" i="5"/>
  <c r="CN18" i="5"/>
  <c r="CM18" i="5"/>
  <c r="CL18" i="5"/>
  <c r="CK18" i="5"/>
  <c r="CJ18" i="5"/>
  <c r="CI18" i="5"/>
  <c r="CH18" i="5"/>
  <c r="CG18" i="5"/>
  <c r="CF18" i="5"/>
  <c r="CE18" i="5"/>
  <c r="CD18" i="5"/>
  <c r="CC18" i="5"/>
  <c r="CB18" i="5"/>
  <c r="CA18" i="5"/>
  <c r="AD18" i="5"/>
  <c r="AC18" i="5"/>
  <c r="AB18" i="5"/>
  <c r="AA18" i="5"/>
  <c r="Z18" i="5"/>
  <c r="Y18" i="5"/>
  <c r="W18" i="5"/>
  <c r="V18" i="5"/>
  <c r="U18" i="5"/>
  <c r="T18" i="5"/>
  <c r="S18" i="5"/>
  <c r="R18" i="5"/>
  <c r="Q18" i="5"/>
  <c r="P18" i="5"/>
  <c r="O18" i="5"/>
  <c r="N18" i="5"/>
  <c r="M18" i="5"/>
  <c r="L18" i="5"/>
  <c r="K18" i="5"/>
  <c r="J18" i="5"/>
  <c r="I18" i="5"/>
  <c r="H18" i="5"/>
  <c r="CS17" i="5"/>
  <c r="CR17" i="5"/>
  <c r="CQ17" i="5"/>
  <c r="CP17" i="5"/>
  <c r="CO17" i="5"/>
  <c r="CN17" i="5"/>
  <c r="CM17" i="5"/>
  <c r="CL17" i="5"/>
  <c r="CK17" i="5"/>
  <c r="CJ17" i="5"/>
  <c r="CI17" i="5"/>
  <c r="CH17" i="5"/>
  <c r="CG17" i="5"/>
  <c r="CF17" i="5"/>
  <c r="CE17" i="5"/>
  <c r="CD17" i="5"/>
  <c r="CC17" i="5"/>
  <c r="CB17" i="5"/>
  <c r="CA17" i="5"/>
  <c r="AD17" i="5"/>
  <c r="AC17" i="5"/>
  <c r="AB17" i="5"/>
  <c r="AA17" i="5"/>
  <c r="Z17" i="5"/>
  <c r="Y17" i="5"/>
  <c r="W17" i="5"/>
  <c r="V17" i="5"/>
  <c r="U17" i="5"/>
  <c r="T17" i="5"/>
  <c r="S17" i="5"/>
  <c r="R17" i="5"/>
  <c r="Q17" i="5"/>
  <c r="P17" i="5"/>
  <c r="O17" i="5"/>
  <c r="N17" i="5"/>
  <c r="M17" i="5"/>
  <c r="L17" i="5"/>
  <c r="K17" i="5"/>
  <c r="J17" i="5"/>
  <c r="I17" i="5"/>
  <c r="H17" i="5"/>
  <c r="CS16" i="5"/>
  <c r="CR16" i="5"/>
  <c r="CQ16" i="5"/>
  <c r="CP16" i="5"/>
  <c r="CO16" i="5"/>
  <c r="CN16" i="5"/>
  <c r="CM16" i="5"/>
  <c r="CL16" i="5"/>
  <c r="CK16" i="5"/>
  <c r="CJ16" i="5"/>
  <c r="CI16" i="5"/>
  <c r="CH16" i="5"/>
  <c r="CG16" i="5"/>
  <c r="CF16" i="5"/>
  <c r="CE16" i="5"/>
  <c r="CD16" i="5"/>
  <c r="CC16" i="5"/>
  <c r="CB16" i="5"/>
  <c r="CA16" i="5"/>
  <c r="AD16" i="5"/>
  <c r="AC16" i="5"/>
  <c r="AB16" i="5"/>
  <c r="AA16" i="5"/>
  <c r="Z16" i="5"/>
  <c r="Y16" i="5"/>
  <c r="W16" i="5"/>
  <c r="V16" i="5"/>
  <c r="U16" i="5"/>
  <c r="T16" i="5"/>
  <c r="S16" i="5"/>
  <c r="R16" i="5"/>
  <c r="Q16" i="5"/>
  <c r="P16" i="5"/>
  <c r="O16" i="5"/>
  <c r="N16" i="5"/>
  <c r="M16" i="5"/>
  <c r="L16" i="5"/>
  <c r="K16" i="5"/>
  <c r="J16" i="5"/>
  <c r="I16" i="5"/>
  <c r="H16" i="5"/>
  <c r="CS15" i="5"/>
  <c r="CR15" i="5"/>
  <c r="CQ15" i="5"/>
  <c r="CP15" i="5"/>
  <c r="CO15" i="5"/>
  <c r="CN15" i="5"/>
  <c r="CM15" i="5"/>
  <c r="CL15" i="5"/>
  <c r="CK15" i="5"/>
  <c r="CJ15" i="5"/>
  <c r="CI15" i="5"/>
  <c r="CH15" i="5"/>
  <c r="CG15" i="5"/>
  <c r="CF15" i="5"/>
  <c r="CE15" i="5"/>
  <c r="CD15" i="5"/>
  <c r="CC15" i="5"/>
  <c r="CB15" i="5"/>
  <c r="CA15" i="5"/>
  <c r="AD15" i="5"/>
  <c r="AC15" i="5"/>
  <c r="AB15" i="5"/>
  <c r="AA15" i="5"/>
  <c r="Z15" i="5"/>
  <c r="Y15" i="5"/>
  <c r="W15" i="5"/>
  <c r="V15" i="5"/>
  <c r="U15" i="5"/>
  <c r="T15" i="5"/>
  <c r="S15" i="5"/>
  <c r="R15" i="5"/>
  <c r="Q15" i="5"/>
  <c r="P15" i="5"/>
  <c r="O15" i="5"/>
  <c r="N15" i="5"/>
  <c r="M15" i="5"/>
  <c r="L15" i="5"/>
  <c r="K15" i="5"/>
  <c r="J15" i="5"/>
  <c r="I15" i="5"/>
  <c r="H15" i="5"/>
  <c r="CS14" i="5"/>
  <c r="CR14" i="5"/>
  <c r="CQ14" i="5"/>
  <c r="CP14" i="5"/>
  <c r="CO14" i="5"/>
  <c r="CN14" i="5"/>
  <c r="CM14" i="5"/>
  <c r="CL14" i="5"/>
  <c r="CK14" i="5"/>
  <c r="CJ14" i="5"/>
  <c r="CI14" i="5"/>
  <c r="CH14" i="5"/>
  <c r="CG14" i="5"/>
  <c r="CF14" i="5"/>
  <c r="CE14" i="5"/>
  <c r="CD14" i="5"/>
  <c r="CC14" i="5"/>
  <c r="CB14" i="5"/>
  <c r="CA14" i="5"/>
  <c r="AD14" i="5"/>
  <c r="AC14" i="5"/>
  <c r="AB14" i="5"/>
  <c r="AA14" i="5"/>
  <c r="Z14" i="5"/>
  <c r="Y14" i="5"/>
  <c r="W14" i="5"/>
  <c r="V14" i="5"/>
  <c r="U14" i="5"/>
  <c r="T14" i="5"/>
  <c r="S14" i="5"/>
  <c r="R14" i="5"/>
  <c r="Q14" i="5"/>
  <c r="P14" i="5"/>
  <c r="O14" i="5"/>
  <c r="N14" i="5"/>
  <c r="M14" i="5"/>
  <c r="L14" i="5"/>
  <c r="K14" i="5"/>
  <c r="J14" i="5"/>
  <c r="I14" i="5"/>
  <c r="H14" i="5"/>
  <c r="CS13" i="5"/>
  <c r="CR13" i="5"/>
  <c r="CQ13" i="5"/>
  <c r="CP13" i="5"/>
  <c r="CO13" i="5"/>
  <c r="CN13" i="5"/>
  <c r="CM13" i="5"/>
  <c r="CL13" i="5"/>
  <c r="CK13" i="5"/>
  <c r="CJ13" i="5"/>
  <c r="CI13" i="5"/>
  <c r="CH13" i="5"/>
  <c r="CG13" i="5"/>
  <c r="CF13" i="5"/>
  <c r="CE13" i="5"/>
  <c r="CD13" i="5"/>
  <c r="CC13" i="5"/>
  <c r="CB13" i="5"/>
  <c r="CA13" i="5"/>
  <c r="AD13" i="5"/>
  <c r="AC13" i="5"/>
  <c r="AB13" i="5"/>
  <c r="AA13" i="5"/>
  <c r="Z13" i="5"/>
  <c r="Y13" i="5"/>
  <c r="W13" i="5"/>
  <c r="V13" i="5"/>
  <c r="U13" i="5"/>
  <c r="T13" i="5"/>
  <c r="S13" i="5"/>
  <c r="R13" i="5"/>
  <c r="Q13" i="5"/>
  <c r="P13" i="5"/>
  <c r="O13" i="5"/>
  <c r="N13" i="5"/>
  <c r="M13" i="5"/>
  <c r="L13" i="5"/>
  <c r="K13" i="5"/>
  <c r="J13" i="5"/>
  <c r="I13" i="5"/>
  <c r="H13" i="5"/>
  <c r="CS12" i="5"/>
  <c r="CR12" i="5"/>
  <c r="CQ12" i="5"/>
  <c r="CP12" i="5"/>
  <c r="CO12" i="5"/>
  <c r="CN12" i="5"/>
  <c r="CM12" i="5"/>
  <c r="CL12" i="5"/>
  <c r="CK12" i="5"/>
  <c r="CJ12" i="5"/>
  <c r="CI12" i="5"/>
  <c r="CH12" i="5"/>
  <c r="CG12" i="5"/>
  <c r="CF12" i="5"/>
  <c r="CE12" i="5"/>
  <c r="CD12" i="5"/>
  <c r="CC12" i="5"/>
  <c r="CB12" i="5"/>
  <c r="CA12" i="5"/>
  <c r="AD12" i="5"/>
  <c r="AC12" i="5"/>
  <c r="AB12" i="5"/>
  <c r="AA12" i="5"/>
  <c r="Z12" i="5"/>
  <c r="Y12" i="5"/>
  <c r="W12" i="5"/>
  <c r="V12" i="5"/>
  <c r="U12" i="5"/>
  <c r="T12" i="5"/>
  <c r="S12" i="5"/>
  <c r="R12" i="5"/>
  <c r="Q12" i="5"/>
  <c r="P12" i="5"/>
  <c r="O12" i="5"/>
  <c r="N12" i="5"/>
  <c r="M12" i="5"/>
  <c r="L12" i="5"/>
  <c r="K12" i="5"/>
  <c r="J12" i="5"/>
  <c r="I12" i="5"/>
  <c r="H12" i="5"/>
  <c r="CN11" i="5"/>
  <c r="CO11" i="5"/>
  <c r="CP11" i="5"/>
  <c r="CQ11" i="5"/>
  <c r="CR11" i="5"/>
  <c r="CS11" i="5"/>
  <c r="D3" i="5" l="1"/>
  <c r="B3" i="5"/>
  <c r="D2" i="5"/>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joa24jm</author>
    <author>tc={89FF0961-7579-4D73-B929-C4C5C624A6A4}</author>
  </authors>
  <commentList>
    <comment ref="H6" authorId="0" shapeId="0" xr:uid="{00000000-0006-0000-0000-000001000000}">
      <text>
        <r>
          <rPr>
            <b/>
            <sz val="9"/>
            <color indexed="81"/>
            <rFont val="Tahoma"/>
            <family val="2"/>
          </rPr>
          <t>joa24jm:</t>
        </r>
        <r>
          <rPr>
            <sz val="9"/>
            <color indexed="81"/>
            <rFont val="Tahoma"/>
            <family val="2"/>
          </rPr>
          <t xml:space="preserve">
key_1 ist der key für de_1 bzw. en_1
Analoges gilt für key_2, ...</t>
        </r>
      </text>
    </comment>
    <comment ref="B13"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Case abfangen!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tc={34874B01-72A9-489D-A9E2-8051BA381336}</author>
  </authors>
  <commentList>
    <comment ref="H1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Grau hinterlegte Zeilen haben eine Autorefeferenz zu Baseline, da sie im Wortgleich identisch sind. Wenn man die Frage ändern möchte, darf und muss man das nur im Baseline Fragebogen</t>
      </text>
    </comment>
  </commentList>
</comments>
</file>

<file path=xl/sharedStrings.xml><?xml version="1.0" encoding="utf-8"?>
<sst xmlns="http://schemas.openxmlformats.org/spreadsheetml/2006/main" count="1469" uniqueCount="555">
  <si>
    <t>Baseline Fragebogen Stress</t>
  </si>
  <si>
    <t>Probst, Thomas</t>
  </si>
  <si>
    <t>thomas.probst@donau-uni.ac.at</t>
  </si>
  <si>
    <t>Allgaier, Johannes</t>
  </si>
  <si>
    <t>johannes.allgaier@uni-wuerzburg.de</t>
  </si>
  <si>
    <t>Metadata</t>
  </si>
  <si>
    <t>de</t>
  </si>
  <si>
    <t>en</t>
  </si>
  <si>
    <t>es</t>
  </si>
  <si>
    <t>fr</t>
  </si>
  <si>
    <t>un</t>
  </si>
  <si>
    <t>it</t>
  </si>
  <si>
    <t>ru</t>
  </si>
  <si>
    <t>sr</t>
  </si>
  <si>
    <t>elementtype</t>
  </si>
  <si>
    <t>questiontype</t>
  </si>
  <si>
    <t>min</t>
  </si>
  <si>
    <t>max</t>
  </si>
  <si>
    <t>step</t>
  </si>
  <si>
    <t>required</t>
  </si>
  <si>
    <t>variable</t>
  </si>
  <si>
    <t>key_1</t>
  </si>
  <si>
    <t>key_2</t>
  </si>
  <si>
    <t>key_3</t>
  </si>
  <si>
    <t>key_4</t>
  </si>
  <si>
    <t>key_5</t>
  </si>
  <si>
    <t>key_6</t>
  </si>
  <si>
    <t>key_7</t>
  </si>
  <si>
    <t>item_de</t>
  </si>
  <si>
    <t>de_1</t>
  </si>
  <si>
    <t>de_2</t>
  </si>
  <si>
    <t>de_3</t>
  </si>
  <si>
    <t>de_4</t>
  </si>
  <si>
    <t>de_5</t>
  </si>
  <si>
    <t>de_6</t>
  </si>
  <si>
    <t>de_7</t>
  </si>
  <si>
    <t>item_en</t>
  </si>
  <si>
    <t>en_1</t>
  </si>
  <si>
    <t>en_2</t>
  </si>
  <si>
    <t>en_3</t>
  </si>
  <si>
    <t>en_4</t>
  </si>
  <si>
    <t>en_5</t>
  </si>
  <si>
    <t>en_6</t>
  </si>
  <si>
    <t>en_7</t>
  </si>
  <si>
    <t>item_es</t>
  </si>
  <si>
    <t>es_1</t>
  </si>
  <si>
    <t>es_2</t>
  </si>
  <si>
    <t>es_3</t>
  </si>
  <si>
    <t>es_4</t>
  </si>
  <si>
    <t>es_5</t>
  </si>
  <si>
    <t>es_6</t>
  </si>
  <si>
    <t>es_7</t>
  </si>
  <si>
    <t>item_fr</t>
  </si>
  <si>
    <t>fr_1</t>
  </si>
  <si>
    <t>fr_2</t>
  </si>
  <si>
    <t>fr_3</t>
  </si>
  <si>
    <t>fr_4</t>
  </si>
  <si>
    <t>fr_5</t>
  </si>
  <si>
    <t>fr_6</t>
  </si>
  <si>
    <t>fr_7</t>
  </si>
  <si>
    <t>item_hu</t>
  </si>
  <si>
    <t>hu_1</t>
  </si>
  <si>
    <t>hu_2</t>
  </si>
  <si>
    <t>hu_3</t>
  </si>
  <si>
    <t>hu_4</t>
  </si>
  <si>
    <t>hu_5</t>
  </si>
  <si>
    <t>hu_6</t>
  </si>
  <si>
    <t>hu_7</t>
  </si>
  <si>
    <t>item_it</t>
  </si>
  <si>
    <t>it_1</t>
  </si>
  <si>
    <t>it_2</t>
  </si>
  <si>
    <t>it_3</t>
  </si>
  <si>
    <t>it_4</t>
  </si>
  <si>
    <t>it_5</t>
  </si>
  <si>
    <t>it_6</t>
  </si>
  <si>
    <t>it_7</t>
  </si>
  <si>
    <t>item_ru</t>
  </si>
  <si>
    <t>ru_1</t>
  </si>
  <si>
    <t>ru_2</t>
  </si>
  <si>
    <t>ru_3</t>
  </si>
  <si>
    <t>ru_4</t>
  </si>
  <si>
    <t>ru_5</t>
  </si>
  <si>
    <t>ru_6</t>
  </si>
  <si>
    <t>ru_7</t>
  </si>
  <si>
    <t>item_sr</t>
  </si>
  <si>
    <t>sr_1</t>
  </si>
  <si>
    <t>sr_2</t>
  </si>
  <si>
    <t>sr_3</t>
  </si>
  <si>
    <t>sr_4</t>
  </si>
  <si>
    <t>sr_5</t>
  </si>
  <si>
    <t>sr_6</t>
  </si>
  <si>
    <t>sr_7</t>
  </si>
  <si>
    <t>text</t>
  </si>
  <si>
    <t xml:space="preserve">Willkommen! Wir freuen uns, dass Sie sich die Zeit nehmen, ein paar Fragen zu Ihrem Stresserleben in Zeiten von COVID-19 zu beantworten.                                                                                                                               </t>
  </si>
  <si>
    <t xml:space="preserve">Welcome! We really appreciate that you are taking the time to answer a few questions about your perceived stress in times of COVID-19.                                                                                                                                                                                                        </t>
  </si>
  <si>
    <t xml:space="preserve">¡Bienvenido! Nos alegra que se tome tiempo para responder algunas preguntas sobre el estrés en su vida en tiempos de la COVID-19.                                                                                                                               </t>
  </si>
  <si>
    <t>Bienvenue! Nous apprécions vraiment que vous vous preniez le temps de répondre à quelques questions sur votre expérience du stress en période de COVID-19.</t>
  </si>
  <si>
    <t xml:space="preserve">Üdvözöljük! Köszönjük, hogy időt szakít arra, hogy megválaszoljon néhány kérdést stresszes tapasztalatairól a COVID-19 idején.                                                                                                                               </t>
  </si>
  <si>
    <t xml:space="preserve">Benvenuto/a! Grazie per aver accettato di dedicarci del tempo per rispondere a qualche domanda sul Suo livello di stress correlato al COVID-19.                                                                                                                               </t>
  </si>
  <si>
    <t xml:space="preserve">Приветствуем Вас! Мы рады, что Вы уделили нам время, чтобы ответить на несколько вопросов о стрессах, переживаемых Вами во времена COVID-19!                                                                                                                               </t>
  </si>
  <si>
    <t xml:space="preserve">Dobrodošli! Drago nam je ste našli vremena da odgovorite na nekoliko pitanja u vezi sa vašim doživljajem stresa u vreme virusa COVID-19.                                                                                                                               </t>
  </si>
  <si>
    <t>pagebreak</t>
  </si>
  <si>
    <t>headline</t>
  </si>
  <si>
    <t>Zu Beginn möchten wir Sie bitten, einmalig ein paar Fragen zu Ihrer Person zu beantworten.</t>
  </si>
  <si>
    <t>First, we would like to ask you to answer a few questions about yourself.</t>
  </si>
  <si>
    <t>Para empezar nos gustaría pedirle que responda algunas preguntas sobre usted.</t>
  </si>
  <si>
    <t>Tout d'abord, nous aimerions vous demander de répondre à quelques questions sur vous-même.</t>
  </si>
  <si>
    <t>Először azt szeretnénk kérni, hogy válaszoljon néhány kérdésre önmagáról.</t>
  </si>
  <si>
    <t>Innanzitutto, Le chiediamo di rispondere a qualche domanda personale.</t>
  </si>
  <si>
    <t>Вначале мы хотели бы попросить Вас один раз ответить на несколько вопросов о себе, к которым мы больше не будем возвращаться.</t>
  </si>
  <si>
    <t>Na početku želimo da Vas zamolimo da jednokratno odgovorite na nekoliko pitanja o vama lično.</t>
  </si>
  <si>
    <t>question</t>
  </si>
  <si>
    <t>SingleChoice</t>
  </si>
  <si>
    <t>true</t>
  </si>
  <si>
    <t>pers</t>
  </si>
  <si>
    <t/>
  </si>
  <si>
    <t>Füllen Sie den Fragebogen für sich selber oder eine andere Person aus?</t>
  </si>
  <si>
    <t>Für mich selber</t>
  </si>
  <si>
    <t>Für eine andere Person</t>
  </si>
  <si>
    <t>Do you fill out the questionnaire for yourself or another person?</t>
  </si>
  <si>
    <t>For myself</t>
  </si>
  <si>
    <t>For another person</t>
  </si>
  <si>
    <t>¿Cumplimenta el cuestionario para usted mismo o para otra persona?</t>
  </si>
  <si>
    <t>Para mí mismo</t>
  </si>
  <si>
    <t>Para otra persona</t>
  </si>
  <si>
    <t>Remplissez-vous le questionnaire pour vous-même ou pour une autre personne?</t>
  </si>
  <si>
    <t>Pour moi-même</t>
  </si>
  <si>
    <t>Pour une autre personne</t>
  </si>
  <si>
    <t>Saját maga vagy valaki más nevében tölti ki a kérdőívet?</t>
  </si>
  <si>
    <t>Saját magamnak</t>
  </si>
  <si>
    <t>Egy másik személy nevében</t>
  </si>
  <si>
    <t>Compila il questionario per se stesso/a o per un’altra persona?</t>
  </si>
  <si>
    <t>Per me stesso/a</t>
  </si>
  <si>
    <t>Per un’altra persona</t>
  </si>
  <si>
    <t>Вы заполняете анкету за себя или за другого человека?</t>
  </si>
  <si>
    <t>За себя</t>
  </si>
  <si>
    <t>За другого человека</t>
  </si>
  <si>
    <t>Da li popunjavate upitnik za sebe ili za neku drugu osobu?</t>
  </si>
  <si>
    <t>Za sebe</t>
  </si>
  <si>
    <t>Za drugu osobu</t>
  </si>
  <si>
    <t>Knob</t>
  </si>
  <si>
    <t>alter</t>
  </si>
  <si>
    <t>Wie alt sind Sie? (in Jahren)</t>
  </si>
  <si>
    <t>How old are you (in years) ?</t>
  </si>
  <si>
    <t>¿Qué edad tiene? (en años)</t>
  </si>
  <si>
    <t>Quel âge avez-vous ? (en années)</t>
  </si>
  <si>
    <t>Milyen idős? (években)</t>
  </si>
  <si>
    <t>Quanti anni ha? (in anni)</t>
  </si>
  <si>
    <t>Ваш возраст? (в годах)</t>
  </si>
  <si>
    <t>Koliko ste stari? (u godinama)</t>
  </si>
  <si>
    <t>geschlecht</t>
  </si>
  <si>
    <t>Welches Geschlecht haben Sie?</t>
  </si>
  <si>
    <t>Weiblich</t>
  </si>
  <si>
    <t>Männlich</t>
  </si>
  <si>
    <t>Divers</t>
  </si>
  <si>
    <t>Which gender are you?</t>
  </si>
  <si>
    <t>Female</t>
  </si>
  <si>
    <t>Male</t>
  </si>
  <si>
    <t>Transgender</t>
  </si>
  <si>
    <t>¿De qué sexo es?</t>
  </si>
  <si>
    <t>mujer</t>
  </si>
  <si>
    <t>varón</t>
  </si>
  <si>
    <t>otro</t>
  </si>
  <si>
    <t>De quel sexe êtes-vous ?</t>
  </si>
  <si>
    <t>Femme</t>
  </si>
  <si>
    <t>Homme</t>
  </si>
  <si>
    <t>Diverse</t>
  </si>
  <si>
    <t>Milyen nemű?</t>
  </si>
  <si>
    <t>Nő</t>
  </si>
  <si>
    <t>Férfi</t>
  </si>
  <si>
    <t>Egyéb</t>
  </si>
  <si>
    <t>Di che sesso è?</t>
  </si>
  <si>
    <t>Femminile</t>
  </si>
  <si>
    <t>Maschile</t>
  </si>
  <si>
    <t>Altro</t>
  </si>
  <si>
    <t>Ваш пол?</t>
  </si>
  <si>
    <t>Женский</t>
  </si>
  <si>
    <t>Мужской</t>
  </si>
  <si>
    <t>Иной</t>
  </si>
  <si>
    <t>Kog ste pola?</t>
  </si>
  <si>
    <t>Ženski</t>
  </si>
  <si>
    <t>Muški</t>
  </si>
  <si>
    <t>Razno</t>
  </si>
  <si>
    <t>SingleChoiceKnob</t>
  </si>
  <si>
    <t>country</t>
  </si>
  <si>
    <t>In welchem Land leben Sie?</t>
  </si>
  <si>
    <t>In which country do you currently live?</t>
  </si>
  <si>
    <t>¿En qué país vive?</t>
  </si>
  <si>
    <t>Dans quel pays habitez-vous actuellement?</t>
  </si>
  <si>
    <t>Melyik országban él?</t>
  </si>
  <si>
    <t>In che Paese vive?</t>
  </si>
  <si>
    <t>Страна Вашего проживания?</t>
  </si>
  <si>
    <t>U kojoj zemlji živite?</t>
  </si>
  <si>
    <t>familie</t>
  </si>
  <si>
    <t>Welchen Familienstand haben Sie?</t>
  </si>
  <si>
    <t>Verheiratet bzw. in fester Partnerschaft</t>
  </si>
  <si>
    <t>Verheiratet, getrennt lebend</t>
  </si>
  <si>
    <t>Geschieden</t>
  </si>
  <si>
    <t>In eingetragener Partnerschaft (gleichgeschlechtlich)</t>
  </si>
  <si>
    <t>In eingetragener Partnerschaft (gleichgeschlechtlich), getrennt lebend</t>
  </si>
  <si>
    <t>Verwitwet</t>
  </si>
  <si>
    <t>Ledig</t>
  </si>
  <si>
    <t>What is your marital status?</t>
  </si>
  <si>
    <t>Married or solid partnership</t>
  </si>
  <si>
    <t>Married, living apart</t>
  </si>
  <si>
    <t>Divorced</t>
  </si>
  <si>
    <t>Registered civil partnership (same-sex)</t>
  </si>
  <si>
    <t>Registered civil partnership (same-sex), living apart</t>
  </si>
  <si>
    <t xml:space="preserve">Widowed </t>
  </si>
  <si>
    <t>Single</t>
  </si>
  <si>
    <t>¿Cuál es su estado civil?</t>
  </si>
  <si>
    <t>Casado o en pareja permanente</t>
  </si>
  <si>
    <t>Casado, separado</t>
  </si>
  <si>
    <t>Divorciado</t>
  </si>
  <si>
    <t>En pareja registrada (mismo sexo)</t>
  </si>
  <si>
    <t>En pareja registrada (mismo sexo), separado</t>
  </si>
  <si>
    <t>Viudo</t>
  </si>
  <si>
    <t>Soltero</t>
  </si>
  <si>
    <t>Quelle est votre situation familiale ?</t>
  </si>
  <si>
    <t>Marié·e ou dans une relation de couple stable</t>
  </si>
  <si>
    <t>Marié·e, vivant séparé·e</t>
  </si>
  <si>
    <t>Divorcé·e</t>
  </si>
  <si>
    <t>En partenariat enregistré (de même sexe)</t>
  </si>
  <si>
    <t>En partenariat enregistré (de même sexe), vivant séparé·e</t>
  </si>
  <si>
    <t>Veuf·ve</t>
  </si>
  <si>
    <t>Célibataire</t>
  </si>
  <si>
    <t>Mi a családi állapota?</t>
  </si>
  <si>
    <t>Házas vagy tartós kapcsolatban</t>
  </si>
  <si>
    <t>Házas, külön élő</t>
  </si>
  <si>
    <t>Elvált</t>
  </si>
  <si>
    <t>Bejegyzett élettársi kapcsolatban (azonos nemű)</t>
  </si>
  <si>
    <t>Bejegyzett élettársi kapcsolatban (azonos nemű), külön élő</t>
  </si>
  <si>
    <t>Megözvegyült</t>
  </si>
  <si>
    <t>Egyedülálló</t>
  </si>
  <si>
    <t>Qual è il Suo stato civile?</t>
  </si>
  <si>
    <t>Sposato/a o in una relazione stabile</t>
  </si>
  <si>
    <t>Sposato/a, ma vivo indipendentemente</t>
  </si>
  <si>
    <t>Separato/a</t>
  </si>
  <si>
    <t>Unito/a civilmente (stesso sesso)</t>
  </si>
  <si>
    <t>Unito/a civilmente (stesso sesso), ma vivo indipendentemente</t>
  </si>
  <si>
    <t>Vedovo/a</t>
  </si>
  <si>
    <t>Celibe/Nubile</t>
  </si>
  <si>
    <t>Ваше семейное положение?</t>
  </si>
  <si>
    <t>В браке или в постоянном партнёрстве</t>
  </si>
  <si>
    <t>Раздельное проживание в браке</t>
  </si>
  <si>
    <t>В разводе</t>
  </si>
  <si>
    <t>В зарегистрированном (однополом) партнёрстве</t>
  </si>
  <si>
    <t>Раздельное проживание в зарегистрированном (однополом) партнёрстве</t>
  </si>
  <si>
    <t>Вдовец/вдова</t>
  </si>
  <si>
    <t>Не женат/не замужем</t>
  </si>
  <si>
    <t>Kakvo je vaše bračno stanje?</t>
  </si>
  <si>
    <t>U braku odn. stabilnoj vezi</t>
  </si>
  <si>
    <t>U braku, živimo odvojeno</t>
  </si>
  <si>
    <t>Razveden(a)</t>
  </si>
  <si>
    <t>U registrovanoj partnerskoj zajednici (istopolnoj)</t>
  </si>
  <si>
    <t>U registrovanoj partnerskoj zajednici (istopolnoj), živimo odvojeno</t>
  </si>
  <si>
    <t>Udovac/ica</t>
  </si>
  <si>
    <t>Neoženjen/Neudata</t>
  </si>
  <si>
    <t>bildung</t>
  </si>
  <si>
    <t>Wie viele Jahre waren Sie insgesamt in der Schule (ohne Berufsausbildung/Studium)?</t>
  </si>
  <si>
    <t>7 oder weniger</t>
  </si>
  <si>
    <t>8 bis 9</t>
  </si>
  <si>
    <t>11 bis 12</t>
  </si>
  <si>
    <t>13 und mehr</t>
  </si>
  <si>
    <t>Ich gehe noch zur Schule</t>
  </si>
  <si>
    <t>How many years have you been in school in total (without vocational training / college/ high school)?</t>
  </si>
  <si>
    <t>7 or less</t>
  </si>
  <si>
    <t>8 to 9</t>
  </si>
  <si>
    <t>11 to 12</t>
  </si>
  <si>
    <t>13 or more</t>
  </si>
  <si>
    <t>I am still at school</t>
  </si>
  <si>
    <t>¿Cuántos años en total estuvo en la escuela (sin formación profesional/estudios universitarios)?</t>
  </si>
  <si>
    <t>7 o menos</t>
  </si>
  <si>
    <t>de 8 a 9</t>
  </si>
  <si>
    <t>de 11 a 12</t>
  </si>
  <si>
    <t>13 y más</t>
  </si>
  <si>
    <t>Todavía voy a la escuela</t>
  </si>
  <si>
    <t>Au total, combien d'années êtes-vous allé·e à l'école (sans formation professionnelle / collège / lycée)?</t>
  </si>
  <si>
    <t>7 ou mois</t>
  </si>
  <si>
    <t>8 à 9</t>
  </si>
  <si>
    <t>11 à 12</t>
  </si>
  <si>
    <t>13 ou plus</t>
  </si>
  <si>
    <t>Je suis encore à l'école</t>
  </si>
  <si>
    <t>Hány évet járt iskolába összesen (szakképzés/tanulmányok nélkül)?</t>
  </si>
  <si>
    <t>7 vagy kevesebb</t>
  </si>
  <si>
    <t>8 - 9</t>
  </si>
  <si>
    <t>11 - 12</t>
  </si>
  <si>
    <t>13 vagy több</t>
  </si>
  <si>
    <t>Még iskolába járok</t>
  </si>
  <si>
    <t>Per quanti anni ha frequentato la scuola (senza formazione professionale/universitaria)?</t>
  </si>
  <si>
    <t>7 o meno</t>
  </si>
  <si>
    <t>Tra 8 e 9</t>
  </si>
  <si>
    <t>Tra 11 e 12</t>
  </si>
  <si>
    <t>13 o più</t>
  </si>
  <si>
    <t>Vado ancora a scuola</t>
  </si>
  <si>
    <t>Сколько лет в общей сложности Вы учились в школе (не учитывая получение профессионального/высшего образования)?</t>
  </si>
  <si>
    <t>7 или меньше</t>
  </si>
  <si>
    <t>8-9</t>
  </si>
  <si>
    <t>11-12</t>
  </si>
  <si>
    <t>13 и более</t>
  </si>
  <si>
    <t>Я ещё учусь в школе</t>
  </si>
  <si>
    <t>Koliko godina ste ukupno išli u školu (bez profesionalne obuke/studija)?</t>
  </si>
  <si>
    <t>7 ili manje</t>
  </si>
  <si>
    <t>8 do 9</t>
  </si>
  <si>
    <t>11 do 12</t>
  </si>
  <si>
    <t>13 i više</t>
  </si>
  <si>
    <t>Još uvek idem u školu</t>
  </si>
  <si>
    <t>covid1</t>
  </si>
  <si>
    <t>Wurden Sie positiv auf COVID-19 getestet?</t>
  </si>
  <si>
    <t>Nein</t>
  </si>
  <si>
    <t>Ja, aktuell erkrankt</t>
  </si>
  <si>
    <t>Ja, wieder genesen</t>
  </si>
  <si>
    <t>Have you been tested positive for COVID-19?</t>
  </si>
  <si>
    <t>No</t>
  </si>
  <si>
    <t>Yes, currently ill</t>
  </si>
  <si>
    <t>Yes, already recovered</t>
  </si>
  <si>
    <t>¿Ha dado positivo en la prueba de COVID-19?</t>
  </si>
  <si>
    <t>Sí, actualmente enfermo</t>
  </si>
  <si>
    <t>Sí, ya recuperado</t>
  </si>
  <si>
    <t>Avez-vous été testé·e positif·ve au COVID-19 ?</t>
  </si>
  <si>
    <t>Non</t>
  </si>
  <si>
    <t>Oui, actuellement malade</t>
  </si>
  <si>
    <t>Oui, déjà guéri·e</t>
  </si>
  <si>
    <t>Pozitívan tesztelték a COVID-19-re?</t>
  </si>
  <si>
    <t>Nem</t>
  </si>
  <si>
    <t>Igen, jelenleg beteg vagyok</t>
  </si>
  <si>
    <t>Igen, de meggyógyultam</t>
  </si>
  <si>
    <t>È risultato positivo/a al COVID-19?</t>
  </si>
  <si>
    <t>Sì, sono ammalato/a attualmente</t>
  </si>
  <si>
    <t>Sì, ma sono guarito/a</t>
  </si>
  <si>
    <t>Сдали ли Вы тест на COVID-19 с положительным результатом?</t>
  </si>
  <si>
    <t>Нет</t>
  </si>
  <si>
    <t>Да, в настоящее время болею</t>
  </si>
  <si>
    <t>Да, уже выздоровел/выздоровела</t>
  </si>
  <si>
    <t>Da li ste testirani pozitivno na COVID-19?</t>
  </si>
  <si>
    <t>Ne</t>
  </si>
  <si>
    <t>Da, trenutno sam bolestan/na</t>
  </si>
  <si>
    <t>Da, ozdravio/la sam</t>
  </si>
  <si>
    <t>covid2</t>
  </si>
  <si>
    <t>Sind Angehörige von Ihnen an COVID-19 erkrankt ?</t>
  </si>
  <si>
    <t>Do you have any relatives infected with COVID-19?</t>
  </si>
  <si>
    <t xml:space="preserve"> Yes, already recovered</t>
  </si>
  <si>
    <t>¿Alguno de sus parientes ha enfermado de COVID-19?</t>
  </si>
  <si>
    <t>Est-ce que les membres de votre famille sont tombé·e·s malades du COVID-19 ?</t>
  </si>
  <si>
    <t>Oui, actuellement malades</t>
  </si>
  <si>
    <t>Oui, déjà guéri·e·s</t>
  </si>
  <si>
    <t>Van COVID-19-cel fertőzött rokona?</t>
  </si>
  <si>
    <t>Igen, jelenleg beteg</t>
  </si>
  <si>
    <t>Igen, de meggyógyult</t>
  </si>
  <si>
    <t>Ha dei familiari ammalati di COVID-19?</t>
  </si>
  <si>
    <t>Sì, sono ammalati attualmente</t>
  </si>
  <si>
    <t>Sì, ma sono guariti</t>
  </si>
  <si>
    <t>Болеют ли Ваши родственники COVID-19?</t>
  </si>
  <si>
    <t>Да, в настоящее время болеют</t>
  </si>
  <si>
    <t>Да, уже выздоровели</t>
  </si>
  <si>
    <t>Da li su članovi vaše porodice oboleli od COVID-19?</t>
  </si>
  <si>
    <t>Da, trenutno je neko bolestan/na</t>
  </si>
  <si>
    <t>Da, ozdravio/la je</t>
  </si>
  <si>
    <t>YesNoSwitch</t>
  </si>
  <si>
    <t>covid3</t>
  </si>
  <si>
    <t xml:space="preserve">Haben Sie Angehörige oder Freunde durch COVID-19 verloren?
</t>
  </si>
  <si>
    <t>Ja</t>
  </si>
  <si>
    <t>Have you lost relatives or friends due to COVID-19?</t>
  </si>
  <si>
    <t>Yes</t>
  </si>
  <si>
    <t xml:space="preserve">¿Ha perdido parientes o amigos por causa de la COVID-19?
</t>
  </si>
  <si>
    <t>Sí</t>
  </si>
  <si>
    <t xml:space="preserve">Avez-vous perdu des membres de votre famille ou des ami·e·s à cause du COVID-19 ?
</t>
  </si>
  <si>
    <t>Oui</t>
  </si>
  <si>
    <t xml:space="preserve">Elvesztette családtagját vagy barátját a COVID-19 miatt?
</t>
  </si>
  <si>
    <t>Igen</t>
  </si>
  <si>
    <t xml:space="preserve">Ha perso familiari o amici a causa del COVID-19?
</t>
  </si>
  <si>
    <t>Sì</t>
  </si>
  <si>
    <t xml:space="preserve">Потеряли ли Вы кого-нибудь из родственников или друзей из-за COVID-19?
</t>
  </si>
  <si>
    <t>Да</t>
  </si>
  <si>
    <t xml:space="preserve">Da li ste izgubili člana porodice ili prijatelja zbog COVID-19?
</t>
  </si>
  <si>
    <t>Da</t>
  </si>
  <si>
    <t>Nun folgen weitere Fragen zu Ihrem Stresserleben. Diese Fragen werden Ihnen wöchentlich gestellt.</t>
  </si>
  <si>
    <t>Now we have some questions about your perceived stress. These questions will be repeated on a weekly basis.</t>
  </si>
  <si>
    <t>Ahora siguen otras preguntas sobre el estrés en su vida. Estas preguntas se le harán semanalmente.</t>
  </si>
  <si>
    <t xml:space="preserve">A partir de maintenant, nous avons quelques questions sur votre expérience du stress. Chaque semaine, on vous demanderait les mêmes questions. </t>
  </si>
  <si>
    <t>Most további kérdések következnek a stresszes tapasztalataival kapcsolatban. Ezeket a kérdéseket hetente felteszik Önnek.</t>
  </si>
  <si>
    <t>Ora Le faremo ancora qualche domanda sul Suo livello di stress. Le porremo queste domande tutte le settimane.</t>
  </si>
  <si>
    <t>А теперь ответьте ещё на несколько вопросов о переживаемых Вами стрессах. Эти вопросы будут задаваться Вам еженедельно.</t>
  </si>
  <si>
    <t>Sada slede pitanja o vašem doživljaju stresa. Ova pitanja će Vam biti postavljanja nedeljno.</t>
  </si>
  <si>
    <t>Die folgenden Fragen beschäftigen sich mit Ihren Gedanken und Gefühlen während der letzten Woche. Bitte geben Sie für jede Frage an, wie oft sie in entsprechender Art und Weise gedacht oder gefühlt haben.</t>
  </si>
  <si>
    <t>The questions in this scale ask you about your feelings and thoughts during the last week. In each case, you will be asked to indicate how often you felt or thought a certain way.</t>
  </si>
  <si>
    <t>Las siguientes preguntas se refieren a sus pensamientos y sentimientos de la última semana. Por favor, en cada pregunta indique con qué frecuencia ha pensado o sentido de la manera correspondiente.</t>
  </si>
  <si>
    <t>Les questions de cette questionnaire vous interrogent sur vos sentiments et vos pensées au cours de la semaine dernière. Dans chaque cas, il vous sera demandé d'indiquer à quelle fréquence vous avez ressenti ou pensé d'une certaine manière.</t>
  </si>
  <si>
    <t>A következő kérdések az elmúlt heti gondolataival és érzéseivel foglalkoznak. Kérjük, minden kérdésnél adja meg, hogy milyen gyakran gondolt vagy érzett az adott módon.</t>
  </si>
  <si>
    <t>Le seguenti domande riguardano i Suoi pensieri e sentimenti nel corso dell’ultima settimana. Per ciascuna domanda, risponda cosa ha pensato o come si è sentito/a nell’ultima settimana.</t>
  </si>
  <si>
    <t>Следующие вопросы касаются Ваших мыслей и чувств за последнюю неделю. Просим по каждому вопросу указать, как часто Вы думали или чувствовали соответствующим образом.</t>
  </si>
  <si>
    <t>Sledeća pitanja odnose se na vaše razmišljanja i osećanja tokom protekle nedelje. Za svako pitanje navedite koliko često ste razmišljali ili osećali na odgovarajući način.</t>
  </si>
  <si>
    <t>pss1</t>
  </si>
  <si>
    <t>Wie oft waren Sie in der letzten Woche aufgewühlt, weil etwas unerwartet passiert ist?</t>
  </si>
  <si>
    <t>Nie</t>
  </si>
  <si>
    <t>Fast nie</t>
  </si>
  <si>
    <t>Manchmal</t>
  </si>
  <si>
    <t>Ziemlich oft</t>
  </si>
  <si>
    <t>Sehr oft</t>
  </si>
  <si>
    <t>In the last week, how often have you been upset because of something that happened unexpectedly?</t>
  </si>
  <si>
    <t>Never</t>
  </si>
  <si>
    <t>Almost never</t>
  </si>
  <si>
    <t>Sometimes</t>
  </si>
  <si>
    <t>Fairly often</t>
  </si>
  <si>
    <t>Very often</t>
  </si>
  <si>
    <t>¿Con qué frecuencia se ha agitado en la última semana porque algo inesperado sucedió?</t>
  </si>
  <si>
    <t>Nunca</t>
  </si>
  <si>
    <t>Casi nunca</t>
  </si>
  <si>
    <t>A veces</t>
  </si>
  <si>
    <t>Bastante a menudo</t>
  </si>
  <si>
    <t>Muy a menudo</t>
  </si>
  <si>
    <t>Durant la semaine passé, combien de fois, avez-vous été contrarié(e)  par quelque chose d’inattendu ou imprévu ?</t>
  </si>
  <si>
    <t>Jamais</t>
  </si>
  <si>
    <t>Presque jamais</t>
  </si>
  <si>
    <t xml:space="preserve">Parfois </t>
  </si>
  <si>
    <t>Assez souvent</t>
  </si>
  <si>
    <t>Très souvent</t>
  </si>
  <si>
    <t>Az elmúlt héten milyen gyakran volt ideges, mert valami váratlan történt?</t>
  </si>
  <si>
    <t>Soha</t>
  </si>
  <si>
    <t>Szinte soha</t>
  </si>
  <si>
    <t>Néha</t>
  </si>
  <si>
    <t>Viszonylag gyakran</t>
  </si>
  <si>
    <t>Nagyon gyakran</t>
  </si>
  <si>
    <t>Nell'ultima settimana, con quale frequenza si è sentito/a turbato/a a causa di un evento imprevisto?</t>
  </si>
  <si>
    <t>Mai</t>
  </si>
  <si>
    <t>Quasi mai</t>
  </si>
  <si>
    <t>A volte</t>
  </si>
  <si>
    <t>Abbastanza spesso</t>
  </si>
  <si>
    <t>Molto spesso</t>
  </si>
  <si>
    <t>Как часто за последнюю неделю Вы были расстроены из-за того, что происходило что-то неожиданное?</t>
  </si>
  <si>
    <t>Никогда</t>
  </si>
  <si>
    <t>Почти никогда</t>
  </si>
  <si>
    <t>Иногда</t>
  </si>
  <si>
    <t>Довольно часто</t>
  </si>
  <si>
    <t>Очень часто</t>
  </si>
  <si>
    <t>Koliko često ste se u proteklih nedelju dana bili uznemireni jer se nešto dogodilo neočekivano?</t>
  </si>
  <si>
    <t>Uopšte ne</t>
  </si>
  <si>
    <t>Skoro uopšte ne</t>
  </si>
  <si>
    <t>Ponekad</t>
  </si>
  <si>
    <t>Prilično često</t>
  </si>
  <si>
    <t>Vrlo često</t>
  </si>
  <si>
    <t>pss2</t>
  </si>
  <si>
    <t>Wie oft hatten Sie in der letzten Woche das Gefühl, nicht in der Lage zu sein, die wichtigen Dinge in Ihrem Leben kontrollieren zu können?</t>
  </si>
  <si>
    <t>In the last week, how often have you felt that you were unable to control the important things in your life?</t>
  </si>
  <si>
    <t>¿Cuántas veces en la última semana se ha sentido incapaz de controlar las cosas importantes de su vida?</t>
  </si>
  <si>
    <t>Durant la semaine passé, combien de fois avez-vous eu le sentiment de ne pas pouvoir contrôler les aspects importants de votre vie ?</t>
  </si>
  <si>
    <t>Az elmúlt héten milyen gyakran érezte úgy, hogy képtelen irányítása alatt tartani az életében fontos dolgokat?</t>
  </si>
  <si>
    <t>Nell'ultima settimana, con quale frequenza ha avuto la sensazione di non essere in grado di controllare gli aspetti importanti della Sua vita?</t>
  </si>
  <si>
    <t>Как часто за последнюю неделю Вы чувствовали, что не в состоянии контролировать важные вещи в своей жизни?</t>
  </si>
  <si>
    <t>Koliko često ste tokom protekle nedelje imali osećaj da niste u stanju da kontrolišete važne stvari u svom životu?</t>
  </si>
  <si>
    <t>pss3</t>
  </si>
  <si>
    <t>Wie oft haben Sie sich in der letzten Woche nervös und gestresst gefühlt?</t>
  </si>
  <si>
    <t>In the last week, how often have you felt nervous and “stressed”?</t>
  </si>
  <si>
    <t>¿Con qué frecuencia se ha sentido nervioso y estresado durante la última semana?</t>
  </si>
  <si>
    <t>Durant la semaine passé, combien de fois vous êtes-vous senti(e) nerveux(se) et  'stressé(e)' ?</t>
  </si>
  <si>
    <t>Milyen gyakran érezte magát idegesnek és stresszesnek az elmúlt héten?</t>
  </si>
  <si>
    <t>Nell’ultima settimana, con quale frequenza si è sentito/a nervoso/a e stressato/a?</t>
  </si>
  <si>
    <t>Как часто за последнюю неделю Вы нервничали и испытывали стресс?</t>
  </si>
  <si>
    <t>Koliko često ste se u toku protekle nedelje osećali nervozno i pod stresom?</t>
  </si>
  <si>
    <t>pss4</t>
  </si>
  <si>
    <t>Wie oft waren Sie in der letzten Woche zuversichtlich, dass Sie fähig sind, Ihre persönlichen Probleme zu bewältigen?</t>
  </si>
  <si>
    <t>In the last week, how often have you felt confident about your ability to handle your personal problems?</t>
  </si>
  <si>
    <t>¿Cuántas veces durante la última semana ha confiado en que es capaz de hacer frente a sus problemas personales?</t>
  </si>
  <si>
    <t>Durant la semaine passé, combien de fois avez-vous eu confiance en votre capacité à gérer vos  problèmes personnels ?</t>
  </si>
  <si>
    <t>Az elmúlt héten milyen gyakran volt biztos abban, hogy képes kezelni személyes problémáit?</t>
  </si>
  <si>
    <t>Nell'ultima settimana, con quale frequenza si è sentito/a fiducioso/a di riuscire a risolvere i Suoi problemi personali?</t>
  </si>
  <si>
    <t>Как часто за последнюю неделю Вы чувствовали уверенность в том, что способны справить с решением своих личных проблем?</t>
  </si>
  <si>
    <t>Koliko često ste se u proteklih nedelju dana bili sigurni da ste u stanju da prevaziđete svoje lične probleme?</t>
  </si>
  <si>
    <t>pss5</t>
  </si>
  <si>
    <t>Wie oft hatten Sie in der letzten Woche das Gefühl, dass sich die Dinge zu Ihren Gunsten entwickeln?</t>
  </si>
  <si>
    <t>In the last week, how often have you felt that things were going your way?</t>
  </si>
  <si>
    <t>¿Cuántas veces en la última semana sintió que las cosas iban a su favor?</t>
  </si>
  <si>
    <r>
      <t xml:space="preserve">Durant la semaine passé, combien de fois </t>
    </r>
    <r>
      <rPr>
        <sz val="12"/>
        <color theme="1"/>
        <rFont val="Times New Roman"/>
        <family val="1"/>
      </rPr>
      <t>avez-vous eu  le sentiment les choses allaient comme vous le vouliez ?</t>
    </r>
  </si>
  <si>
    <t>Az elmúlt héten milyen gyakran érezte úgy, hogy a dolgok az Ön számára kedvezően alakulnak?</t>
  </si>
  <si>
    <t>Nell'ultima settimana, con quale frequenza ha avuto la sensazione che le cose avessero sviluppi a Lei favorevoli?</t>
  </si>
  <si>
    <t>Как часто за последнюю неделю Вы чувствовали, что всё идёт так, как Вам хотелось?</t>
  </si>
  <si>
    <t>Koliko često ste tokom protekle nedelje imali osećaj da se stvari odvijaju u vašu korist?</t>
  </si>
  <si>
    <t>pss6</t>
  </si>
  <si>
    <t>Wie oft hatten Sie in der letzten Woche den Eindruck, nicht all Ihren anstehenden Aufgaben gewachsen zu sein?</t>
  </si>
  <si>
    <t>In the last week, how often have you found that you could not cope with all the things that you had to do?</t>
  </si>
  <si>
    <t>¿Cuántas veces en la última semana tuvo la impresión de no estar a la altura de sus próximas tareas?</t>
  </si>
  <si>
    <r>
      <t xml:space="preserve">Durant la semaine passé, combien de fois </t>
    </r>
    <r>
      <rPr>
        <sz val="12"/>
        <color theme="1"/>
        <rFont val="Times New Roman"/>
        <family val="1"/>
      </rPr>
      <t>avez-vous pensé que vous ne pourriez pas venir à bout de tout ce que vous aviez à faire?</t>
    </r>
  </si>
  <si>
    <t>Az elmúlt héten milyen gyakran érezte úgy, hogy nem képes megbirkózni az elvégzendő feladatokkal?</t>
  </si>
  <si>
    <t>Nell'ultima settimana, con quale frequenza ha avuto l’impressione di non essere in grado di svolgere tutti i Suoi compiti?</t>
  </si>
  <si>
    <t>Как часто за последнюю неделю Вы думали, что не сможете справиться со всеми предстоящими делами?</t>
  </si>
  <si>
    <t>Koliko često ste tokom protekle nedelje imali utisak da niste dorasli svim zadacima koji su pred vama?</t>
  </si>
  <si>
    <t>pss7</t>
  </si>
  <si>
    <t>Wie oft waren Sie in der letzten Woche in der Lage, ärgerliche Situationen in Ihrem Leben zu beeinflussen?</t>
  </si>
  <si>
    <t>In the last week, how often have you been able to control irritations in your life?</t>
  </si>
  <si>
    <t>¿Con qué frecuencia ha podido influir en situaciones adversas de su vida durante la última semana?</t>
  </si>
  <si>
    <r>
      <t>Durant la semaine passé, combien de fois a</t>
    </r>
    <r>
      <rPr>
        <sz val="12"/>
        <color theme="1"/>
        <rFont val="Times New Roman"/>
        <family val="1"/>
      </rPr>
      <t>vez-vous été capable de contrôler les irritations que vous éprouvez dans votre vie ?</t>
    </r>
  </si>
  <si>
    <t>Az elmúlt héten milyen gyakran érezte úgy, hogy befolyásolni tudja életében a mérges helyzeteket?</t>
  </si>
  <si>
    <t>Nell'ultima settimana, con quale frequenza è stato/a in grado di influire su situazioni complicate della Sua vita?</t>
  </si>
  <si>
    <t>Как часто за последнюю неделю Вы были в состоянии справиться со своей раздражительностью?</t>
  </si>
  <si>
    <t>Koliko često ste tokom protekle nedelje bili u stanju da utičete na neprijatne situacije u vašem životu?</t>
  </si>
  <si>
    <t>pss8</t>
  </si>
  <si>
    <t>Wie oft hatten Sie in der letzten Woche das Gefühl, alles im Griff zu haben?</t>
  </si>
  <si>
    <t>In the last week, how often have you felt that you were on top of things?</t>
  </si>
  <si>
    <t>¿Cuántas veces durante la última semana ha tenido la impresión de tener todo bajo control?</t>
  </si>
  <si>
    <r>
      <t xml:space="preserve">Durant la semaine passé, combien de fois </t>
    </r>
    <r>
      <rPr>
        <sz val="12"/>
        <color theme="1"/>
        <rFont val="Times New Roman"/>
        <family val="1"/>
      </rPr>
      <t>avez vous eu le sentiment de vraiment "dominer la situation"?</t>
    </r>
  </si>
  <si>
    <t>Az elmúlt héten milyen gyakran érezte úgy, hogy mindent kézben tart?</t>
  </si>
  <si>
    <t>Nell'ultima settimana, con quale frequenza ha avuto la sensazione di avere tutto sotto controllo?</t>
  </si>
  <si>
    <t>Как часто за последнюю неделю Вы чувствовали, что владеете ситуацией?</t>
  </si>
  <si>
    <t>Koliko često ste tokom protekle nedelje imali osećaj da imate sve pod kontrolom?</t>
  </si>
  <si>
    <t>pss9</t>
  </si>
  <si>
    <t>Wie oft haben Sie sich in der letzten Woche über Dinge geärgert, über die Sie keine Kontrolle hatten?</t>
  </si>
  <si>
    <t>In the last week, how often have you been angered because of things that were outside of your control?</t>
  </si>
  <si>
    <t>¿Cuántas veces durante la última semana se ha molestado por cosas sobre las cuales no tenías control?</t>
  </si>
  <si>
    <r>
      <t xml:space="preserve">Durant la semaine passé, combien de fois  vous êtes-vous mis(e) en colère </t>
    </r>
    <r>
      <rPr>
        <sz val="12"/>
        <color theme="1"/>
        <rFont val="Times New Roman"/>
        <family val="1"/>
      </rPr>
      <t>à cause de choses qui arrivaient et sur lesquelles vous n'aviez pas de contrôle?</t>
    </r>
  </si>
  <si>
    <t>Az elmúlt héten milyen gyakran mérgelődött olyan dolgokon, amelyek felett nincs irányítása?</t>
  </si>
  <si>
    <t>Nell’ultima settimana, con quale frequenza si è arrabbiato/a per cose di cui non aveva il controllo?</t>
  </si>
  <si>
    <t>Как часто за последнюю неделю Вы чувствовали раздражение по поводу того, что происходящее выходило из-под Вашего контроля?</t>
  </si>
  <si>
    <t>Koliko često ste se u toku protekle nedelje nervirali zbog stvari koje nisu pod vašom kontrolom?</t>
  </si>
  <si>
    <t>pss10</t>
  </si>
  <si>
    <t>Wie oft hatten Sie in der letzten Woche das Gefühl, dass sich so viele Schwierigkeiten angehäuft haben, dass Sie diese nicht überwinden konnten?</t>
  </si>
  <si>
    <t>In the last week, how often have you felt difficulties were piling up so high that you could not overcome them?</t>
  </si>
  <si>
    <t>¿Cuántas veces durante la última semana ha tenido la impresión de que se acumulan tantas dificultades que no puede superarlas?</t>
  </si>
  <si>
    <r>
      <t xml:space="preserve">Durant la semaine passé, combien de fois </t>
    </r>
    <r>
      <rPr>
        <sz val="12"/>
        <color theme="1"/>
        <rFont val="Times New Roman"/>
        <family val="1"/>
      </rPr>
      <t>avez-vous eu le sentiment que les difficultés s'accumulaient tellement que vous ne pourriez pas les surmonter?</t>
    </r>
  </si>
  <si>
    <t>Az elmúlt héten milyen gyakran érezte úgy, hogy annyi nehézség halmozódott fel, hogy nem tud megbirkózni azokkal?</t>
  </si>
  <si>
    <t>Nell'ultima settimana, con quale frequenza ha avuto la sensazione che si fossero accumulate così tante difficoltà da non riuscire a superarle?</t>
  </si>
  <si>
    <t>Как часто за последнюю неделю Вы чувствовали, что накопилось столько проблем, что Вы больше не в состоянии с ними справиться?</t>
  </si>
  <si>
    <t>Koliko često ste tokom protekle nedelje imali osećaj da se da se nagomilalo toliko problema da ih jednostavno ne možete rešiti?</t>
  </si>
  <si>
    <t>Herzlichen Dank für Ihre Mühe und Zeit für die Beantwortung der Fragen über Ihr Stresserleben! Bleiben Sie gesund! Wir würden uns freuen, wenn Sie in der nächsten Woche erneut an dieser Befragung zum Stresserleben teilnehmen.</t>
  </si>
  <si>
    <t>Thank you very much for your effort and time in answering the questions about your perceived stress! Stay healthy! We would be delighted if you take part in this survey on perceived stress again next week.</t>
  </si>
  <si>
    <t>¡Muchas gracias por su esfuerzo y tiempo para responder a las cuestiones sobre los aspectos estresantes de su vida! ¡Manténgase sano! Estaríamos encantados de que participara en esta encuesta sobre los aspectos estresantes de su vida de nuevo la próxima semana.</t>
  </si>
  <si>
    <t>Merci beaucoup pour votre soutien et pour le temps que vous consacrez à remplir le questionnaire sur l'expérience du stress! Restez en bonne santé! Nous vous invitions à participer à notre étude encore une fois la prochaine semaine.</t>
  </si>
  <si>
    <t>Nagyon köszönjük, hogy vette a fáradságot és megválaszolta a stresszes tapasztalataival kapcsolatos kérdéseket! Maradjon egészséges! Örülnénk, ha a jövő héten is részt venne ebben a stresszes tapasztalat felmérésben.</t>
  </si>
  <si>
    <t>Grazie per avere dedicato del tempo per rispondere alle domande sul Suo livello di stress! Si riguardi! Le saremmo grati, se la prossima settimana potesse rispondere nuovamente a questo questionario sul livello di stress.</t>
  </si>
  <si>
    <t>Благодарим за участие и за время, которое Вы уделили нам, чтобы ответить на вопросы о переживаемых Вами стрессах! Оставайтесь здоровыми! Будем рады, если на следующей неделе Вы вновь примете участие в этом опросе о переживаемых стрессах.</t>
  </si>
  <si>
    <t>Srdačno se zahvaljujemo na vašem trudu i vremenu koje ste uložili dajući odgovore na pitanja o vašem doživljaju stresa! Ostanite zdravi! Bilo bi nam drago ako biste sledeće nedelje ponovo učestvovali u ovoj anketi o doživljaju stresa.</t>
  </si>
  <si>
    <t>FollowUp Fragebogen Erwachsene</t>
  </si>
  <si>
    <t>hu</t>
  </si>
  <si>
    <t>Willkommen zurück! Danke, dass Sie sich erneut die Zeit nehmen, ein paar Fragen zu Ihrem Stresserleben in Zeiten von COVID-19 zu beantworten. Durch Ihre Teilnahme sind Sie eine große Hilfe, Danke!</t>
  </si>
  <si>
    <r>
      <t xml:space="preserve">Welcome back! We really appreciate that you are taking the time again to answer a few questions about your perceived stress in times of COVID-19. </t>
    </r>
    <r>
      <rPr>
        <sz val="12"/>
        <color theme="1"/>
        <rFont val="Calibri"/>
        <family val="2"/>
        <scheme val="minor"/>
      </rPr>
      <t xml:space="preserve">
By participating in this survey you are a great help, thank you</t>
    </r>
    <r>
      <rPr>
        <sz val="10"/>
        <color theme="1"/>
        <rFont val="Arial Unicode MS"/>
        <family val="2"/>
      </rPr>
      <t>!</t>
    </r>
    <r>
      <rPr>
        <i/>
        <sz val="10"/>
        <color theme="1"/>
        <rFont val="Arial Unicode MS"/>
        <family val="2"/>
      </rPr>
      <t xml:space="preserve">
</t>
    </r>
  </si>
  <si>
    <t>¡Bienvenido de nuevo! Nos alegra que se tome tiempo de nuevo para responder algunas preguntas sobre el estrés en su vida en tiempos de la COVID-19. Con su participación nos es usted de gran ayuda, ¡gracias!</t>
  </si>
  <si>
    <t>Bienvenue! Nous apprécions vraiment que vous vous preniez le temps de répondre à quelques questions sur votre expérience du stress en période de COVID-19. Avec votre participation, vous aidez beaucoup, merci!</t>
  </si>
  <si>
    <t>Üdvözöljük újra! Köszönjük, hogy időt szakít arra, hogy megválaszoljon néhány kérdést stresszes tapasztalatairól a COVID-19 idején. Az Ön részvétele számunkra nagyon nagy segítség, köszönjük!</t>
  </si>
  <si>
    <t>Bentornato/a! Grazie per aver accettato di dedicarci ancora un po’ di tempo per rispondere a qualche domanda sul Suo livello di stress correlato al COVID-19. La Sua partecipazione rappresenta un grande aiuto, grazie!</t>
  </si>
  <si>
    <t>Вновь приветствуем Вас! Благодарим за то, что Вы вновь уделили нам время, чтобы ответить на несколько вопросов о стрессах, переживаемых Вами во времена COVID-19! Своим участием Вы оказываете большую помощь, спасибо!</t>
  </si>
  <si>
    <t>Dobrodošli nazad! Hvala Vam što ste ponovo našli vremena da odgovorite na nekoliko pitanja u vezi sa vašim doživljajem stresa u vreme virusa COVID-19. Vaše učešće nam je od velike pomoći, hvala!</t>
  </si>
  <si>
    <t>Wir möchten Sie bitten, ein paar Fragen zu Ihrem Stresserleben zu beantworten. Diese Fragen wiederholen sich wöchentlich.</t>
  </si>
  <si>
    <t>We would like to ask you to answer a few questions about your perceived stress. These questions will be repeated on a weekly basis.</t>
  </si>
  <si>
    <t>Nos gustaría pedirle que responda algunas preguntas sobre el estrés en su vida. Estas preguntas se repiten semanalmente.</t>
  </si>
  <si>
    <t>Kérjük, válaszoljon néhány kérdésre stresszes tapasztalatairól. Ezeket a kérdéseket hetente felteszik Önnek.</t>
  </si>
  <si>
    <t>Le chiediamo di rispondere a qualche domanda sul Suo livello di stress. Queste domande si ripresenteranno tutte le settimane.</t>
  </si>
  <si>
    <t>Мы хотели бы попросить вас ответить на несколько вопросов о вашем стрессе. Эти вопросы повторяются еженедельно.</t>
  </si>
  <si>
    <t>Želimo da Vas zamolimo da odgovorite na nekoliko pitanja o vašem doživljaju stresa. Ova pitanja se ponavljaju nedeljno.</t>
  </si>
  <si>
    <t>Herzlichen Dank für Ihre Mühe und Zeit für die Beantwortung der Fragen über Ihr Stresserleben! Bleiben Sie gesund! Wir würden uns freuen, wenn Sie auch in der nächsten Woche an dieser Befragung teilnehmen.</t>
  </si>
  <si>
    <t>Thank you very much for your effort and time in answering the questions about your perceived stress! Stay healthy! We would be delighted if you take part in this survey again next week.</t>
  </si>
  <si>
    <t>¡Muchas gracias por su esfuerzo y tiempo para responder a las cuestiones sobre los aspectos estresantes de su vida! ¡Manténgase sano! Estaríamos encantados de que usted participara también en esta encuesta la próxima semana.</t>
  </si>
  <si>
    <t>Merci beaucoup pour votre soutien et pour le temps que vous consacrez à remplir le questionnaire sur l'expérience du stress!  Reste en bonne santé! Nous nous réjouirions que vous répondriez encore une fois au questionnaire prochaine semaine.</t>
  </si>
  <si>
    <t>Nagyon köszönjük, hogy vette a fáradságot és megválaszolta a stresszes tapasztalataival kapcsolatos kérdéseket! Maradjon egészséges! Örülnénk, ha a jövő héten is részt venne ebben a felmérésben.</t>
  </si>
  <si>
    <t>Grazie per avere dedicato del tempo per rispondere alle domande sul Suo livello di stress! Si riguardi! Le saremmo grati, se potesse rispondere nuovamente a questo questionario anche nelle prossime settimane.</t>
  </si>
  <si>
    <t>Благодарим за участие и за время, которое Вы уделили нам, чтобы ответить на вопросы о переживаемых Вами стрессах! Оставайтесь здоровыми! Мы будем рады, если Вы примете участие в этом опросе и на следующей неделе!</t>
  </si>
  <si>
    <t>Srdačno se zahvaljujemo na vašem trudu i vremenu koje ste uložili dajući odgovore na pitanja o vašem doživljaju stresa! Ostanite zdravi! Bilo bi nam drago ako biste i sledeće nedelje učestvovali u ovoj anketi.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</si>
</sst>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theme="1"/>
      <name val="Arial Unicode MS"/>
      <family val="2"/>
    </font>
    <font>
      <i/>
      <sz val="10"/>
      <color theme="1"/>
      <name val="Arial Unicode MS"/>
      <family val="2"/>
    </font>
    <font>
      <sz val="24"/>
      <color theme="1"/>
      <name val="Calibri"/>
      <family val="2"/>
      <scheme val="minor"/>
    </font>
    <font>
      <sz val="12"/>
      <name val="Calibri"/>
      <family val="2"/>
      <scheme val="minor"/>
    </font>
    <font>
      <sz val="8"/>
      <name val="Calibri"/>
      <family val="2"/>
      <scheme val="minor"/>
    </font>
    <font>
      <sz val="9"/>
      <color indexed="81"/>
      <name val="Tahoma"/>
      <family val="2"/>
    </font>
    <font>
      <b/>
      <sz val="9"/>
      <color indexed="81"/>
      <name val="Tahoma"/>
      <family val="2"/>
    </font>
    <font>
      <sz val="12"/>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
      <patternFill patternType="solid">
        <fgColor theme="4"/>
        <bgColor indexed="64"/>
      </patternFill>
    </fill>
    <fill>
      <patternFill patternType="solid">
        <fgColor rgb="FF00B050"/>
        <bgColor indexed="64"/>
      </patternFill>
    </fill>
    <fill>
      <patternFill patternType="solid">
        <fgColor rgb="FF7030A0"/>
        <bgColor indexed="64"/>
      </patternFill>
    </fill>
    <fill>
      <patternFill patternType="solid">
        <fgColor rgb="FF92D050"/>
        <bgColor indexed="64"/>
      </patternFill>
    </fill>
    <fill>
      <patternFill patternType="solid">
        <fgColor rgb="FFC00000"/>
        <bgColor indexed="64"/>
      </patternFill>
    </fill>
    <fill>
      <patternFill patternType="solid">
        <fgColor theme="7" tint="0.39997558519241921"/>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39">
    <xf numFmtId="0" fontId="0" fillId="0" borderId="0" xfId="0"/>
    <xf numFmtId="0" fontId="0" fillId="0" borderId="4" xfId="0" applyFill="1" applyBorder="1" applyAlignment="1">
      <alignment horizontal="left" vertical="top" wrapText="1"/>
    </xf>
    <xf numFmtId="0" fontId="0" fillId="0" borderId="3" xfId="0" applyFill="1" applyBorder="1" applyAlignment="1">
      <alignment horizontal="left" vertical="top" wrapText="1"/>
    </xf>
    <xf numFmtId="0" fontId="7" fillId="0" borderId="4" xfId="0" applyFont="1" applyFill="1" applyBorder="1" applyAlignment="1">
      <alignment horizontal="left" vertical="top" wrapText="1"/>
    </xf>
    <xf numFmtId="0" fontId="0" fillId="0" borderId="0" xfId="0" applyBorder="1" applyAlignment="1">
      <alignment horizontal="left" vertical="top" wrapText="1"/>
    </xf>
    <xf numFmtId="0" fontId="1" fillId="4" borderId="2" xfId="0" applyFont="1" applyFill="1" applyBorder="1" applyAlignment="1">
      <alignment horizontal="left" vertical="top" wrapText="1"/>
    </xf>
    <xf numFmtId="0" fontId="0" fillId="0" borderId="4" xfId="0" applyFont="1" applyFill="1" applyBorder="1" applyAlignment="1">
      <alignment horizontal="left" vertical="top" wrapText="1"/>
    </xf>
    <xf numFmtId="14" fontId="0" fillId="0" borderId="0" xfId="0" applyNumberFormat="1" applyBorder="1" applyAlignment="1">
      <alignment horizontal="left" vertical="top" wrapText="1"/>
    </xf>
    <xf numFmtId="0" fontId="0" fillId="0" borderId="0" xfId="0" applyFont="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0" borderId="0" xfId="0" applyFill="1" applyAlignment="1">
      <alignment horizontal="left" vertical="top"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4" xfId="0" applyNumberFormat="1" applyFont="1" applyFill="1" applyBorder="1" applyAlignment="1">
      <alignment horizontal="left" vertical="top" wrapText="1"/>
    </xf>
    <xf numFmtId="2" fontId="0" fillId="0" borderId="4" xfId="0" applyNumberFormat="1" applyFill="1" applyBorder="1" applyAlignment="1">
      <alignment horizontal="left" vertical="top" wrapText="1"/>
    </xf>
    <xf numFmtId="2" fontId="0" fillId="0" borderId="4" xfId="0" applyNumberFormat="1" applyFont="1" applyFill="1" applyBorder="1" applyAlignment="1">
      <alignment horizontal="left" vertical="top" wrapText="1"/>
    </xf>
    <xf numFmtId="2" fontId="7" fillId="0" borderId="4" xfId="0" applyNumberFormat="1" applyFont="1" applyFill="1" applyBorder="1" applyAlignment="1">
      <alignment horizontal="left" vertical="top" wrapText="1"/>
    </xf>
    <xf numFmtId="2" fontId="0" fillId="0" borderId="3" xfId="0" applyNumberFormat="1"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1" xfId="0" applyFont="1" applyFill="1" applyBorder="1" applyAlignment="1">
      <alignment horizontal="left" vertical="top" wrapText="1"/>
    </xf>
    <xf numFmtId="2" fontId="0" fillId="0" borderId="10" xfId="0" applyNumberFormat="1" applyFill="1" applyBorder="1" applyAlignment="1">
      <alignment horizontal="left" vertical="top" wrapText="1"/>
    </xf>
    <xf numFmtId="2" fontId="0" fillId="0" borderId="10" xfId="0" applyNumberFormat="1" applyFont="1" applyFill="1" applyBorder="1" applyAlignment="1">
      <alignment horizontal="left" vertical="top" wrapText="1"/>
    </xf>
    <xf numFmtId="0" fontId="0"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12" xfId="0" applyNumberFormat="1" applyFill="1" applyBorder="1" applyAlignment="1">
      <alignment horizontal="left" vertical="top" wrapText="1"/>
    </xf>
    <xf numFmtId="2" fontId="0" fillId="0" borderId="13" xfId="0" applyNumberFormat="1" applyFill="1" applyBorder="1" applyAlignment="1">
      <alignment horizontal="left" vertical="top" wrapText="1"/>
    </xf>
    <xf numFmtId="0" fontId="1" fillId="2" borderId="15"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16" xfId="0" applyFont="1" applyFill="1" applyBorder="1" applyAlignment="1">
      <alignment horizontal="left" vertical="top" wrapText="1"/>
    </xf>
    <xf numFmtId="0" fontId="7" fillId="0" borderId="16" xfId="0" applyFont="1" applyFill="1" applyBorder="1" applyAlignment="1">
      <alignment horizontal="left" vertical="top" wrapText="1"/>
    </xf>
    <xf numFmtId="0" fontId="0" fillId="0" borderId="17" xfId="0" applyFill="1" applyBorder="1" applyAlignment="1">
      <alignment horizontal="left" vertical="top" wrapText="1"/>
    </xf>
    <xf numFmtId="0" fontId="0" fillId="0" borderId="10" xfId="0" applyFill="1" applyBorder="1" applyAlignment="1">
      <alignment horizontal="left" vertical="top" wrapText="1"/>
    </xf>
    <xf numFmtId="0" fontId="0" fillId="0" borderId="10" xfId="0" applyFont="1" applyFill="1" applyBorder="1" applyAlignment="1">
      <alignment horizontal="left" vertical="top" wrapText="1"/>
    </xf>
    <xf numFmtId="0" fontId="7" fillId="0" borderId="10"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2" borderId="6"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8" xfId="0" applyFill="1" applyBorder="1" applyAlignment="1">
      <alignment horizontal="left" vertical="top" wrapText="1"/>
    </xf>
    <xf numFmtId="0" fontId="3" fillId="0" borderId="16" xfId="0" applyFont="1" applyFill="1" applyBorder="1" applyAlignment="1">
      <alignment horizontal="left" vertical="top" wrapText="1"/>
    </xf>
    <xf numFmtId="0" fontId="1" fillId="2" borderId="18" xfId="0" applyFont="1" applyFill="1" applyBorder="1" applyAlignment="1">
      <alignment vertical="top" wrapText="1"/>
    </xf>
    <xf numFmtId="0" fontId="1" fillId="2" borderId="19" xfId="0" applyFont="1" applyFill="1" applyBorder="1" applyAlignment="1">
      <alignment vertical="top" wrapText="1"/>
    </xf>
    <xf numFmtId="16" fontId="0" fillId="0" borderId="4" xfId="0" applyNumberFormat="1" applyFont="1" applyFill="1" applyBorder="1" applyAlignment="1">
      <alignment horizontal="left" vertical="top" wrapText="1"/>
    </xf>
    <xf numFmtId="0" fontId="1" fillId="7" borderId="1" xfId="0" applyFont="1" applyFill="1" applyBorder="1" applyAlignment="1">
      <alignment horizontal="left" vertical="top" wrapText="1"/>
    </xf>
    <xf numFmtId="0" fontId="0" fillId="7" borderId="2" xfId="0" applyFont="1" applyFill="1" applyBorder="1" applyAlignment="1">
      <alignment horizontal="left" vertical="top" wrapText="1"/>
    </xf>
    <xf numFmtId="0" fontId="1" fillId="2" borderId="25"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8" borderId="2" xfId="0" applyFont="1" applyFill="1" applyBorder="1" applyAlignment="1">
      <alignment horizontal="left" vertical="top" wrapText="1"/>
    </xf>
    <xf numFmtId="0" fontId="0" fillId="0" borderId="26" xfId="0" applyFill="1" applyBorder="1" applyAlignment="1">
      <alignment horizontal="left" vertical="top" wrapText="1"/>
    </xf>
    <xf numFmtId="0" fontId="7" fillId="0" borderId="26" xfId="0" applyFont="1" applyFill="1" applyBorder="1" applyAlignment="1">
      <alignment horizontal="left" vertical="top" wrapText="1"/>
    </xf>
    <xf numFmtId="0" fontId="0" fillId="0" borderId="27" xfId="0" applyFont="1" applyFill="1" applyBorder="1" applyAlignment="1">
      <alignment horizontal="left" vertical="top" wrapText="1"/>
    </xf>
    <xf numFmtId="0" fontId="0" fillId="0" borderId="29" xfId="0" applyFill="1" applyBorder="1" applyAlignment="1">
      <alignment horizontal="left" vertical="top" wrapText="1"/>
    </xf>
    <xf numFmtId="0" fontId="4" fillId="0" borderId="30"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33"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9" borderId="23" xfId="0" applyFont="1" applyFill="1" applyBorder="1" applyAlignment="1">
      <alignment horizontal="left" vertical="top"/>
    </xf>
    <xf numFmtId="0" fontId="1" fillId="9" borderId="19" xfId="0" applyFont="1" applyFill="1" applyBorder="1" applyAlignment="1">
      <alignment horizontal="left" vertical="top"/>
    </xf>
    <xf numFmtId="0" fontId="1" fillId="9" borderId="20" xfId="0" applyFont="1" applyFill="1" applyBorder="1" applyAlignment="1">
      <alignment horizontal="left" vertical="top"/>
    </xf>
    <xf numFmtId="0" fontId="1" fillId="10" borderId="23" xfId="0" applyFont="1" applyFill="1" applyBorder="1" applyAlignment="1">
      <alignment horizontal="left" vertical="top"/>
    </xf>
    <xf numFmtId="0" fontId="1" fillId="10" borderId="19" xfId="0" applyFont="1" applyFill="1" applyBorder="1" applyAlignment="1">
      <alignment horizontal="left" vertical="top"/>
    </xf>
    <xf numFmtId="0" fontId="1" fillId="10" borderId="20" xfId="0" applyFont="1" applyFill="1" applyBorder="1" applyAlignment="1">
      <alignment horizontal="left" vertical="top"/>
    </xf>
    <xf numFmtId="0" fontId="1" fillId="11" borderId="23" xfId="0" applyFont="1" applyFill="1" applyBorder="1" applyAlignment="1">
      <alignment horizontal="left" vertical="top"/>
    </xf>
    <xf numFmtId="0" fontId="1" fillId="11" borderId="19" xfId="0" applyFont="1" applyFill="1" applyBorder="1" applyAlignment="1">
      <alignment horizontal="left" vertical="top"/>
    </xf>
    <xf numFmtId="0" fontId="1" fillId="11" borderId="20" xfId="0" applyFont="1" applyFill="1" applyBorder="1" applyAlignment="1">
      <alignment horizontal="left" vertical="top"/>
    </xf>
    <xf numFmtId="0" fontId="1" fillId="12" borderId="23" xfId="0" applyFont="1" applyFill="1" applyBorder="1" applyAlignment="1">
      <alignment horizontal="left" vertical="top"/>
    </xf>
    <xf numFmtId="0" fontId="1" fillId="12" borderId="19" xfId="0" applyFont="1" applyFill="1" applyBorder="1" applyAlignment="1">
      <alignment horizontal="left" vertical="top"/>
    </xf>
    <xf numFmtId="0" fontId="1" fillId="12" borderId="20" xfId="0" applyFont="1" applyFill="1" applyBorder="1" applyAlignment="1">
      <alignment horizontal="left" vertical="top"/>
    </xf>
    <xf numFmtId="0" fontId="0" fillId="6" borderId="0"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3" xfId="0" applyFont="1" applyFill="1" applyBorder="1" applyAlignment="1">
      <alignment horizontal="left" vertical="top" wrapText="1"/>
    </xf>
    <xf numFmtId="0" fontId="0" fillId="6" borderId="8" xfId="0" applyFont="1" applyFill="1" applyBorder="1" applyAlignment="1">
      <alignment horizontal="left" vertical="top" wrapText="1"/>
    </xf>
    <xf numFmtId="0" fontId="7" fillId="0" borderId="4" xfId="0" applyFont="1" applyFill="1" applyBorder="1" applyAlignment="1">
      <alignment horizontal="left" vertical="top" wrapText="1" readingOrder="1"/>
    </xf>
    <xf numFmtId="0" fontId="0" fillId="0" borderId="16" xfId="0" applyFill="1" applyBorder="1" applyAlignment="1">
      <alignment horizontal="left" vertical="top"/>
    </xf>
    <xf numFmtId="1" fontId="0" fillId="0" borderId="4" xfId="0" applyNumberFormat="1" applyFont="1" applyFill="1" applyBorder="1" applyAlignment="1">
      <alignment horizontal="left" vertical="top" wrapText="1"/>
    </xf>
    <xf numFmtId="0" fontId="7" fillId="0" borderId="10" xfId="0" applyFont="1" applyFill="1" applyBorder="1" applyAlignment="1">
      <alignment horizontal="left" vertical="top" wrapText="1" readingOrder="1"/>
    </xf>
    <xf numFmtId="0" fontId="1" fillId="0" borderId="0" xfId="0" applyFont="1" applyBorder="1" applyAlignment="1">
      <alignment horizontal="left" vertical="top" wrapText="1"/>
    </xf>
    <xf numFmtId="0" fontId="1" fillId="3" borderId="2"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2" xfId="0" applyFont="1" applyFill="1" applyBorder="1" applyAlignment="1">
      <alignment horizontal="left" vertical="top" wrapText="1"/>
    </xf>
    <xf numFmtId="0" fontId="1" fillId="8" borderId="24"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23" xfId="0" applyFont="1" applyFill="1" applyBorder="1" applyAlignment="1">
      <alignment horizontal="left" vertical="top" wrapText="1"/>
    </xf>
    <xf numFmtId="0" fontId="1" fillId="9" borderId="19" xfId="0" applyFont="1" applyFill="1" applyBorder="1" applyAlignment="1">
      <alignment horizontal="left" vertical="top" wrapText="1"/>
    </xf>
    <xf numFmtId="0" fontId="1" fillId="9" borderId="20" xfId="0" applyFont="1" applyFill="1" applyBorder="1" applyAlignment="1">
      <alignment horizontal="left" vertical="top" wrapText="1"/>
    </xf>
    <xf numFmtId="0" fontId="1" fillId="10" borderId="23" xfId="0" applyFont="1" applyFill="1" applyBorder="1" applyAlignment="1">
      <alignment horizontal="left" vertical="top" wrapText="1"/>
    </xf>
    <xf numFmtId="0" fontId="1" fillId="10" borderId="19" xfId="0" applyFont="1" applyFill="1" applyBorder="1" applyAlignment="1">
      <alignment horizontal="left" vertical="top" wrapText="1"/>
    </xf>
    <xf numFmtId="0" fontId="1" fillId="10" borderId="20" xfId="0" applyFont="1" applyFill="1" applyBorder="1" applyAlignment="1">
      <alignment horizontal="left" vertical="top" wrapText="1"/>
    </xf>
    <xf numFmtId="0" fontId="1" fillId="11" borderId="23" xfId="0" applyFont="1" applyFill="1" applyBorder="1" applyAlignment="1">
      <alignment horizontal="left" vertical="top" wrapText="1"/>
    </xf>
    <xf numFmtId="0" fontId="1" fillId="11" borderId="19" xfId="0" applyFont="1" applyFill="1" applyBorder="1" applyAlignment="1">
      <alignment horizontal="left" vertical="top" wrapText="1"/>
    </xf>
    <xf numFmtId="0" fontId="1" fillId="11" borderId="20" xfId="0" applyFont="1" applyFill="1" applyBorder="1" applyAlignment="1">
      <alignment horizontal="left" vertical="top" wrapText="1"/>
    </xf>
    <xf numFmtId="0" fontId="1" fillId="12" borderId="23" xfId="0" applyFont="1" applyFill="1" applyBorder="1" applyAlignment="1">
      <alignment horizontal="left" vertical="top" wrapText="1"/>
    </xf>
    <xf numFmtId="0" fontId="1" fillId="12" borderId="19" xfId="0" applyFont="1" applyFill="1" applyBorder="1" applyAlignment="1">
      <alignment horizontal="left" vertical="top" wrapText="1"/>
    </xf>
    <xf numFmtId="0" fontId="1" fillId="12" borderId="20" xfId="0" applyFont="1" applyFill="1" applyBorder="1" applyAlignment="1">
      <alignment horizontal="left" vertical="top" wrapText="1"/>
    </xf>
    <xf numFmtId="0" fontId="7" fillId="0" borderId="26" xfId="0" applyFont="1" applyFill="1" applyBorder="1" applyAlignment="1">
      <alignment horizontal="left" vertical="top" wrapText="1" readingOrder="1"/>
    </xf>
    <xf numFmtId="0" fontId="4" fillId="0" borderId="10"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6"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26"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6" borderId="10" xfId="0" applyNumberFormat="1" applyFont="1" applyFill="1" applyBorder="1" applyAlignment="1">
      <alignment horizontal="left" vertical="top" wrapText="1"/>
    </xf>
    <xf numFmtId="0" fontId="0" fillId="6" borderId="4" xfId="0" applyNumberFormat="1" applyFont="1" applyFill="1" applyBorder="1" applyAlignment="1">
      <alignment horizontal="left" vertical="top" wrapText="1"/>
    </xf>
    <xf numFmtId="2" fontId="0" fillId="6" borderId="9" xfId="0" applyNumberFormat="1"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9"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28" xfId="0" applyFont="1" applyFill="1" applyBorder="1" applyAlignment="1">
      <alignment horizontal="left" vertical="top" wrapText="1"/>
    </xf>
    <xf numFmtId="0" fontId="4" fillId="0" borderId="3" xfId="0" applyFont="1" applyFill="1" applyBorder="1" applyAlignment="1">
      <alignment horizontal="left" vertical="top" wrapText="1"/>
    </xf>
    <xf numFmtId="0" fontId="1" fillId="0" borderId="0" xfId="0" applyFont="1" applyFill="1" applyBorder="1" applyAlignment="1">
      <alignment horizontal="center" vertical="top" wrapText="1"/>
    </xf>
    <xf numFmtId="0" fontId="7" fillId="0" borderId="10" xfId="0" applyFont="1" applyBorder="1" applyAlignment="1">
      <alignment horizontal="left" vertical="top" wrapText="1"/>
    </xf>
    <xf numFmtId="0" fontId="7" fillId="0" borderId="4" xfId="0" applyFont="1"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5" borderId="10" xfId="0" applyFill="1" applyBorder="1" applyAlignment="1">
      <alignment horizontal="left" vertical="top" wrapText="1"/>
    </xf>
    <xf numFmtId="0" fontId="0" fillId="5" borderId="4" xfId="0" applyFill="1" applyBorder="1" applyAlignment="1">
      <alignment horizontal="left" vertical="top" wrapText="1"/>
    </xf>
    <xf numFmtId="2" fontId="0" fillId="6" borderId="9" xfId="0" applyNumberFormat="1" applyFill="1" applyBorder="1" applyAlignment="1">
      <alignment horizontal="left" vertical="top" wrapText="1"/>
    </xf>
    <xf numFmtId="0" fontId="0" fillId="6" borderId="10" xfId="0" applyFill="1" applyBorder="1" applyAlignment="1">
      <alignment horizontal="left" vertical="top" wrapText="1"/>
    </xf>
    <xf numFmtId="0" fontId="0" fillId="6" borderId="4" xfId="0" applyFill="1"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 fillId="0" borderId="0" xfId="1" applyBorder="1" applyAlignment="1">
      <alignment horizontal="left" vertical="top" wrapText="1"/>
    </xf>
    <xf numFmtId="0" fontId="6" fillId="0" borderId="0" xfId="0" applyFont="1" applyBorder="1" applyAlignment="1">
      <alignment horizontal="left" vertical="top" wrapText="1"/>
    </xf>
    <xf numFmtId="0" fontId="2" fillId="0" borderId="0" xfId="1" applyBorder="1" applyAlignment="1">
      <alignment horizontal="left" vertical="top" wrapText="1"/>
    </xf>
    <xf numFmtId="0" fontId="6" fillId="0" borderId="0" xfId="0" applyFont="1" applyBorder="1" applyAlignment="1">
      <alignment horizontal="left" vertical="top" wrapText="1"/>
    </xf>
  </cellXfs>
  <cellStyles count="2">
    <cellStyle name="Hyperlink" xfId="1" builtinId="8"/>
    <cellStyle name="Normal" xfId="0" builtinId="0"/>
  </cellStyles>
  <dxfs count="491">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ont>
        <color rgb="FF9C0006"/>
      </font>
      <fill>
        <patternFill>
          <bgColor rgb="FFFFC7CE"/>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FFC000"/>
        </patternFill>
      </fill>
    </dxf>
    <dxf>
      <fill>
        <patternFill>
          <bgColor theme="7" tint="0.79998168889431442"/>
        </patternFill>
      </fill>
    </dxf>
    <dxf>
      <fill>
        <patternFill>
          <bgColor theme="4" tint="0.79998168889431442"/>
        </patternFill>
      </fill>
    </dxf>
  </dxfs>
  <tableStyles count="0" defaultTableStyle="TableStyleMedium2" defaultPivotStyle="PivotStyleLight16"/>
  <colors>
    <mruColors>
      <color rgb="FFFFCC99"/>
      <color rgb="FFFE7C72"/>
      <color rgb="FFFE69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microsoft.com/office/2017/10/relationships/person" Target="persons/perso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e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hu-H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it-I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ru-RU.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2020\W&#252;rzburg\1103_UniW&#252;rzburg_div_MS\07_NB\Covid-stress_VB_grob_f&#252;r_Analyse_sr-Latn-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¡Bienvenido! Nos alegra que se tome tiempo para responder algunas preguntas sobre el estrés en su vida en tiempos de la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Para empezar nos gustaría pedirle que responda algunas preguntas sobre usted.</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¿Cumplimenta el cuestionario para usted mismo o para otra persona?</v>
          </cell>
          <cell r="P10" t="str">
            <v>Para mí mismo</v>
          </cell>
          <cell r="Q10" t="str">
            <v>Para otra persona</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¿Qué edad tiene? (en años)</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¿De qué sexo es?</v>
          </cell>
          <cell r="P12" t="str">
            <v>mujer</v>
          </cell>
          <cell r="Q12" t="str">
            <v>varón</v>
          </cell>
          <cell r="R12" t="str">
            <v>otro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¿En qué país vive?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¿Cuál es su estado civil?</v>
          </cell>
          <cell r="P14" t="str">
            <v>Casado o en pareja permanente</v>
          </cell>
          <cell r="Q14" t="str">
            <v>Casado, separado</v>
          </cell>
          <cell r="R14" t="str">
            <v>Divorciado</v>
          </cell>
          <cell r="S14" t="str">
            <v>En pareja registrada (mismo sexo)</v>
          </cell>
          <cell r="T14" t="str">
            <v>En pareja registrada (mismo sexo), separado</v>
          </cell>
          <cell r="U14" t="str">
            <v>Viudo</v>
          </cell>
          <cell r="V14" t="str">
            <v>Soltero</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¿Cuántos años en total estuvo en la escuela (sin formación profesional/estudios universitarios)?</v>
          </cell>
          <cell r="P15" t="str">
            <v>7 o menos</v>
          </cell>
          <cell r="Q15" t="str">
            <v>de 8 a 9</v>
          </cell>
          <cell r="R15">
            <v>10</v>
          </cell>
          <cell r="S15" t="str">
            <v>de 11 a 12</v>
          </cell>
          <cell r="T15" t="str">
            <v>13 y más</v>
          </cell>
          <cell r="U15" t="str">
            <v>Todavía voy a la escuela</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¿Ha dado positivo en la prueba de COVID-19?</v>
          </cell>
          <cell r="P16" t="str">
            <v>No</v>
          </cell>
          <cell r="Q16" t="str">
            <v>Sí, actualmente enfermo</v>
          </cell>
          <cell r="R16" t="str">
            <v>Sí, ya recuperado</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¿Alguno de sus parientes ha enfermado de COVID-19?</v>
          </cell>
          <cell r="P17" t="str">
            <v>No</v>
          </cell>
          <cell r="Q17" t="str">
            <v>Sí, actualmente enfermo</v>
          </cell>
          <cell r="R17" t="str">
            <v>Sí, ya recuperado</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¿Ha perdido parientes o amigos por causa de la COVID-19?
</v>
          </cell>
          <cell r="P18" t="str">
            <v>No</v>
          </cell>
          <cell r="Q18" t="str">
            <v>Sí</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Ahora siguen otras preguntas sobre el estrés en su vida. Estas preguntas se le harán semanalmente.</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Las siguientes preguntas se refieren a sus pensamientos y sentimientos de la última semana. Por favor, en cada pregunta indique con qué frecuencia ha pensado o sentido de la manera correspondiente.</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¿Con qué frecuencia se ha agitado en la última semana porque algo inesperado sucedió?</v>
          </cell>
          <cell r="P22" t="str">
            <v>Nunca</v>
          </cell>
          <cell r="Q22" t="str">
            <v>Casi nunca</v>
          </cell>
          <cell r="R22" t="str">
            <v>A veces</v>
          </cell>
          <cell r="S22" t="str">
            <v>Bastante a menudo</v>
          </cell>
          <cell r="T22" t="str">
            <v>Muy a menudo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¿Cuántas veces en la última semana se ha sentido incapaz de controlar las cosas importantes de su vida?</v>
          </cell>
          <cell r="P23" t="str">
            <v>Nunca</v>
          </cell>
          <cell r="Q23" t="str">
            <v>Casi nunca</v>
          </cell>
          <cell r="R23" t="str">
            <v>A veces</v>
          </cell>
          <cell r="S23" t="str">
            <v>Bastante a menudo</v>
          </cell>
          <cell r="T23" t="str">
            <v>Muy a menudo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¿Con qué frecuencia se ha sentido nervioso y estresado durante la última semana?</v>
          </cell>
          <cell r="P24" t="str">
            <v>Nunca</v>
          </cell>
          <cell r="Q24" t="str">
            <v>Casi nunca</v>
          </cell>
          <cell r="R24" t="str">
            <v>A veces</v>
          </cell>
          <cell r="S24" t="str">
            <v>Bastante a menudo</v>
          </cell>
          <cell r="T24" t="str">
            <v>Muy a menudo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¿Cuántas veces durante la última semana ha confiado en que es capaz de hacer frente a sus problemas personales?</v>
          </cell>
          <cell r="P25" t="str">
            <v>Nunca</v>
          </cell>
          <cell r="Q25" t="str">
            <v>Casi nunca</v>
          </cell>
          <cell r="R25" t="str">
            <v>A veces</v>
          </cell>
          <cell r="S25" t="str">
            <v>Bastante a menudo</v>
          </cell>
          <cell r="T25" t="str">
            <v>Muy a menudo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¿Cuántas veces en la última semana sintió que las cosas iban a su favor?</v>
          </cell>
          <cell r="P26" t="str">
            <v>Nunca</v>
          </cell>
          <cell r="Q26" t="str">
            <v>Casi nunca</v>
          </cell>
          <cell r="R26" t="str">
            <v>A veces</v>
          </cell>
          <cell r="S26" t="str">
            <v>Bastante a menudo</v>
          </cell>
          <cell r="T26" t="str">
            <v>Muy a menudo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¿Cuántas veces en la última semana tuvo la impresión de no estar a la altura de sus próximas tareas?</v>
          </cell>
          <cell r="P27" t="str">
            <v>Nunca</v>
          </cell>
          <cell r="Q27" t="str">
            <v>Casi nunca</v>
          </cell>
          <cell r="R27" t="str">
            <v>A veces</v>
          </cell>
          <cell r="S27" t="str">
            <v>Bastante a menudo</v>
          </cell>
          <cell r="T27" t="str">
            <v>Muy a menudo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¿Con qué frecuencia ha podido influir en situaciones adversas de su vida durante la última semana?</v>
          </cell>
          <cell r="P28" t="str">
            <v>Nunca</v>
          </cell>
          <cell r="Q28" t="str">
            <v>Casi nunca</v>
          </cell>
          <cell r="R28" t="str">
            <v>A veces</v>
          </cell>
          <cell r="S28" t="str">
            <v>Bastante a menudo</v>
          </cell>
          <cell r="T28" t="str">
            <v>Muy a menudo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¿Cuántas veces durante la última semana ha tenido la impresión de tener todo bajo control?</v>
          </cell>
          <cell r="P29" t="str">
            <v>Nunca</v>
          </cell>
          <cell r="Q29" t="str">
            <v>Casi nunca</v>
          </cell>
          <cell r="R29" t="str">
            <v>A veces</v>
          </cell>
          <cell r="S29" t="str">
            <v>Bastante a menudo</v>
          </cell>
          <cell r="T29" t="str">
            <v>Muy a menudo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¿Cuántas veces durante la última semana se ha molestado por cosas sobre las cuales no tenías control?</v>
          </cell>
          <cell r="P30" t="str">
            <v>Nunca</v>
          </cell>
          <cell r="Q30" t="str">
            <v>Casi nunca</v>
          </cell>
          <cell r="R30" t="str">
            <v>A veces</v>
          </cell>
          <cell r="S30" t="str">
            <v>Bastante a menudo</v>
          </cell>
          <cell r="T30" t="str">
            <v>Muy a menudo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¿Cuántas veces durante la última semana ha tenido la impresión de que se acumulan tantas dificultades que no puede superarlas?</v>
          </cell>
          <cell r="P31" t="str">
            <v>Nunca</v>
          </cell>
          <cell r="Q31" t="str">
            <v>Casi nunca</v>
          </cell>
          <cell r="R31" t="str">
            <v>A veces</v>
          </cell>
          <cell r="S31" t="str">
            <v>Bastante a menudo</v>
          </cell>
          <cell r="T31" t="str">
            <v>Muy a menudo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¡Muchas gracias por su esfuerzo y tiempo para responder a las cuestiones sobre los aspectos estresantes de su vida! ¡Manténgase sano! Estaríamos encantados de que participara en esta encuesta sobre los aspectos estresantes de su vida de nuevo la próxima semana.</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Üdvözöljük! Köszönjük, hogy időt szakít arra, hogy megválaszoljon néhány kérdést stresszes tapasztalatairól a COVID-19 idején.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Először azt szeretnénk kérni, hogy válaszoljon néhány kérdésre önmagáról.</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Saját maga vagy valaki más nevében tölti ki a kérdőívet?</v>
          </cell>
          <cell r="P10" t="str">
            <v>Saját magamnak</v>
          </cell>
          <cell r="Q10" t="str">
            <v>Egy másik személy nevében</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Milyen idős? (években)</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Milyen nemű?</v>
          </cell>
          <cell r="P12" t="str">
            <v>Nő</v>
          </cell>
          <cell r="Q12" t="str">
            <v>Férfi</v>
          </cell>
          <cell r="R12" t="str">
            <v>Egyéb</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Melyik országban él?</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Mi a családi állapota?</v>
          </cell>
          <cell r="P14" t="str">
            <v>Házas vagy tartós kapcsolatban</v>
          </cell>
          <cell r="Q14" t="str">
            <v>Házas, külön élő</v>
          </cell>
          <cell r="R14" t="str">
            <v>Elvált</v>
          </cell>
          <cell r="S14" t="str">
            <v>Bejegyzett élettársi kapcsolatban (azonos nemű)</v>
          </cell>
          <cell r="T14" t="str">
            <v>Bejegyzett élettársi kapcsolatban (azonos nemű), külön élő</v>
          </cell>
          <cell r="U14" t="str">
            <v>Megözvegyült</v>
          </cell>
          <cell r="V14" t="str">
            <v>Egyedülálló</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Hány évet járt iskolába összesen (szakképzés/tanulmányok nélkül)?</v>
          </cell>
          <cell r="P15" t="str">
            <v>7 vagy kevesebb</v>
          </cell>
          <cell r="Q15" t="str">
            <v>8 - 9</v>
          </cell>
          <cell r="R15">
            <v>10</v>
          </cell>
          <cell r="S15" t="str">
            <v>11 - 12</v>
          </cell>
          <cell r="T15" t="str">
            <v>13 vagy több</v>
          </cell>
          <cell r="U15" t="str">
            <v>Még iskolába járok</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Pozitívan tesztelték a COVID-19-re?</v>
          </cell>
          <cell r="P16" t="str">
            <v>Nem</v>
          </cell>
          <cell r="Q16" t="str">
            <v>Igen, jelenleg beteg vagyok</v>
          </cell>
          <cell r="R16" t="str">
            <v>Igen, de meggyógyultam</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Van COVID-19-cel fertőzött rokona?</v>
          </cell>
          <cell r="P17" t="str">
            <v>Nem</v>
          </cell>
          <cell r="Q17" t="str">
            <v>Igen, jelenleg beteg</v>
          </cell>
          <cell r="R17" t="str">
            <v>Igen, de meggyógyult</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Elvesztette családtagját vagy barátját a COVID-19 miatt?
</v>
          </cell>
          <cell r="P18" t="str">
            <v>Nem</v>
          </cell>
          <cell r="Q18" t="str">
            <v>Igen</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Most további kérdések következnek a stresszes tapasztalataival kapcsolatban. Ezeket a kérdéseket hetente felteszik Önnek.</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A következő kérdések az elmúlt heti gondolataival és érzéseivel foglalkoznak. Kérjük, minden kérdésnél adja meg, hogy milyen gyakran gondolt vagy érzett az adott módon.</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Az elmúlt héten milyen gyakran volt ideges, mert valami váratlan történt?</v>
          </cell>
          <cell r="P22" t="str">
            <v>Soha</v>
          </cell>
          <cell r="Q22" t="str">
            <v>Szinte soha</v>
          </cell>
          <cell r="R22" t="str">
            <v>Néha</v>
          </cell>
          <cell r="S22" t="str">
            <v>Viszonylag gyakran</v>
          </cell>
          <cell r="T22" t="str">
            <v>Nagyon gyakran</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Az elmúlt héten milyen gyakran érezte úgy, hogy képtelen irányítása alatt tartani az életében fontos dolgokat?</v>
          </cell>
          <cell r="P23" t="str">
            <v>Soha</v>
          </cell>
          <cell r="Q23" t="str">
            <v>Szinte soha</v>
          </cell>
          <cell r="R23" t="str">
            <v>Néha</v>
          </cell>
          <cell r="S23" t="str">
            <v>Viszonylag gyakran</v>
          </cell>
          <cell r="T23" t="str">
            <v>Nagyon gyakran</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Milyen gyakran érezte magát idegesnek és stresszesnek az elmúlt héten?</v>
          </cell>
          <cell r="P24" t="str">
            <v>Soha</v>
          </cell>
          <cell r="Q24" t="str">
            <v>Szinte soha</v>
          </cell>
          <cell r="R24" t="str">
            <v>Néha</v>
          </cell>
          <cell r="S24" t="str">
            <v>Viszonylag gyakran</v>
          </cell>
          <cell r="T24" t="str">
            <v>Nagyon gyakran</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Az elmúlt héten milyen gyakran volt biztos abban, hogy képes kezelni személyes problémáit?</v>
          </cell>
          <cell r="P25" t="str">
            <v>Soha</v>
          </cell>
          <cell r="Q25" t="str">
            <v>Szinte soha</v>
          </cell>
          <cell r="R25" t="str">
            <v>Néha</v>
          </cell>
          <cell r="S25" t="str">
            <v>Viszonylag gyakran</v>
          </cell>
          <cell r="T25" t="str">
            <v>Nagyon gyakran</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Az elmúlt héten milyen gyakran érezte úgy, hogy a dolgok az Ön számára kedvezően alakulnak?</v>
          </cell>
          <cell r="P26" t="str">
            <v>Soha</v>
          </cell>
          <cell r="Q26" t="str">
            <v>Szinte soha</v>
          </cell>
          <cell r="R26" t="str">
            <v>Néha</v>
          </cell>
          <cell r="S26" t="str">
            <v>Viszonylag gyakran</v>
          </cell>
          <cell r="T26" t="str">
            <v>Nagyon gyakran</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Az elmúlt héten milyen gyakran érezte úgy, hogy nem képes megbirkózni az elvégzendő feladatokkal?</v>
          </cell>
          <cell r="P27" t="str">
            <v>Soha</v>
          </cell>
          <cell r="Q27" t="str">
            <v>Szinte soha</v>
          </cell>
          <cell r="R27" t="str">
            <v>Néha</v>
          </cell>
          <cell r="S27" t="str">
            <v>Viszonylag gyakran</v>
          </cell>
          <cell r="T27" t="str">
            <v>Nagyon gyakran</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Az elmúlt héten milyen gyakran érezte úgy, hogy befolyásolni tudja életében a mérges helyzeteket?</v>
          </cell>
          <cell r="P28" t="str">
            <v>Soha</v>
          </cell>
          <cell r="Q28" t="str">
            <v>Szinte soha</v>
          </cell>
          <cell r="R28" t="str">
            <v>Néha</v>
          </cell>
          <cell r="S28" t="str">
            <v>Viszonylag gyakran</v>
          </cell>
          <cell r="T28" t="str">
            <v>Nagyon gyakran</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Az elmúlt héten milyen gyakran érezte úgy, hogy mindent kézben tart?</v>
          </cell>
          <cell r="P29" t="str">
            <v>Soha</v>
          </cell>
          <cell r="Q29" t="str">
            <v>Szinte soha</v>
          </cell>
          <cell r="R29" t="str">
            <v>Néha</v>
          </cell>
          <cell r="S29" t="str">
            <v>Viszonylag gyakran</v>
          </cell>
          <cell r="T29" t="str">
            <v>Nagyon gyakran</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Az elmúlt héten milyen gyakran mérgelődött olyan dolgokon, amelyek felett nincs irányítása?</v>
          </cell>
          <cell r="P30" t="str">
            <v>Soha</v>
          </cell>
          <cell r="Q30" t="str">
            <v>Szinte soha</v>
          </cell>
          <cell r="R30" t="str">
            <v>Néha</v>
          </cell>
          <cell r="S30" t="str">
            <v>Viszonylag gyakran</v>
          </cell>
          <cell r="T30" t="str">
            <v>Nagyon gyakran</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Az elmúlt héten milyen gyakran érezte úgy, hogy annyi nehézség halmozódott fel, hogy nem tud megbirkózni azokkal?</v>
          </cell>
          <cell r="P31" t="str">
            <v>Soha</v>
          </cell>
          <cell r="Q31" t="str">
            <v>Szinte soha</v>
          </cell>
          <cell r="R31" t="str">
            <v>Néha</v>
          </cell>
          <cell r="S31" t="str">
            <v>Viszonylag gyakran</v>
          </cell>
          <cell r="T31" t="str">
            <v>Nagyon gyakran</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Nagyon köszönjük, hogy vette a fáradságot és megválaszolta a stresszes tapasztalataival kapcsolatos kérdéseket! Maradjon egészséges! Örülnénk, ha a jövő héten is részt venne ebben a stresszes tapasztalat felmérésben.</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Benvenuto/a! Grazie per aver accettato di dedicarci del tempo per rispondere a qualche domanda sul Suo livello di stress correlato al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Innanzitutto, Le chiediamo di rispondere a qualche domanda personale.</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Compila il questionario per se stesso/a o per un’altra persona?</v>
          </cell>
          <cell r="P10" t="str">
            <v>Per me stesso/a</v>
          </cell>
          <cell r="Q10" t="str">
            <v>Per un’altra persona</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Quanti anni ha? (in anni)</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Di che sesso è?</v>
          </cell>
          <cell r="P12" t="str">
            <v>Femminile</v>
          </cell>
          <cell r="Q12" t="str">
            <v>Maschile</v>
          </cell>
          <cell r="R12" t="str">
            <v>Altro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In che Paese vive?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Qual è il Suo stato civile?</v>
          </cell>
          <cell r="P14" t="str">
            <v>Sposato/a o in una relazione stabile</v>
          </cell>
          <cell r="Q14" t="str">
            <v>Sposato/a, ma vivo indipendentemente</v>
          </cell>
          <cell r="R14" t="str">
            <v>Separato/a</v>
          </cell>
          <cell r="S14" t="str">
            <v>Unito/a civilmente (stesso sesso)</v>
          </cell>
          <cell r="T14" t="str">
            <v>Unito/a civilmente (stesso sesso), ma vivo indipendentemente</v>
          </cell>
          <cell r="U14" t="str">
            <v>Vedovo/a</v>
          </cell>
          <cell r="V14" t="str">
            <v>Celibe/Nubile</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Per quanti anni ha frequentato la scuola (senza formazione professionale/universitaria)?</v>
          </cell>
          <cell r="P15" t="str">
            <v>7 o meno</v>
          </cell>
          <cell r="Q15" t="str">
            <v>Tra 8 e 9</v>
          </cell>
          <cell r="R15">
            <v>10</v>
          </cell>
          <cell r="S15" t="str">
            <v>Tra 11 e 12</v>
          </cell>
          <cell r="T15" t="str">
            <v>13 o più</v>
          </cell>
          <cell r="U15" t="str">
            <v>Vado ancora a scuola</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È risultato positivo/a al COVID-19?</v>
          </cell>
          <cell r="P16" t="str">
            <v>No</v>
          </cell>
          <cell r="Q16" t="str">
            <v>Sì, sono ammalato/a attualmente</v>
          </cell>
          <cell r="R16" t="str">
            <v>Sì, ma sono guarito/a</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Ha dei familiari ammalati di COVID-19?</v>
          </cell>
          <cell r="P17" t="str">
            <v>No</v>
          </cell>
          <cell r="Q17" t="str">
            <v>Sì, sono ammalati attualmente</v>
          </cell>
          <cell r="R17" t="str">
            <v>Sì, ma sono guariti</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Ha perso familiari o amici a causa del COVID-19?
</v>
          </cell>
          <cell r="P18" t="str">
            <v>No</v>
          </cell>
          <cell r="Q18" t="str">
            <v>Sì</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Ora Le faremo ancora qualche domanda sul Suo livello di stress. Le porremo queste domande tutte le settimane.</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Le seguenti domande riguardano i Suoi pensieri e sentimenti nel corso dell’ultima settimana. Per ciascuna domanda, risponda cosa ha pensato o come si è sentito/a nell’ultima settimana.</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Nell'ultima settimana, con quale frequenza si è sentito/a turbato/a a causa di un evento imprevisto?</v>
          </cell>
          <cell r="P22" t="str">
            <v>Mai</v>
          </cell>
          <cell r="Q22" t="str">
            <v>Quasi mai</v>
          </cell>
          <cell r="R22" t="str">
            <v>A volte</v>
          </cell>
          <cell r="S22" t="str">
            <v>Abbastanza spesso</v>
          </cell>
          <cell r="T22" t="str">
            <v>Molto spesso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Nell'ultima settimana, con quale frequenza ha avuto la sensazione di non essere in grado di controllare gli aspetti importanti della Sua vita?</v>
          </cell>
          <cell r="P23" t="str">
            <v>Mai</v>
          </cell>
          <cell r="Q23" t="str">
            <v>Quasi mai</v>
          </cell>
          <cell r="R23" t="str">
            <v>A volte</v>
          </cell>
          <cell r="S23" t="str">
            <v>Abbastanza spesso</v>
          </cell>
          <cell r="T23" t="str">
            <v>Molto spesso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Nell’ultima settimana, con quale frequenza si è sentito/a nervoso/a e stressato/a?</v>
          </cell>
          <cell r="P24" t="str">
            <v>Mai</v>
          </cell>
          <cell r="Q24" t="str">
            <v>Quasi mai</v>
          </cell>
          <cell r="R24" t="str">
            <v>A volte</v>
          </cell>
          <cell r="S24" t="str">
            <v>Abbastanza spesso</v>
          </cell>
          <cell r="T24" t="str">
            <v>Molto spesso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Nell'ultima settimana, con quale frequenza si è sentito/a fiducioso/a di riuscire a risolvere i Suoi problemi personali?</v>
          </cell>
          <cell r="P25" t="str">
            <v>Mai</v>
          </cell>
          <cell r="Q25" t="str">
            <v>Quasi mai</v>
          </cell>
          <cell r="R25" t="str">
            <v>A volte</v>
          </cell>
          <cell r="S25" t="str">
            <v>Abbastanza spesso</v>
          </cell>
          <cell r="T25" t="str">
            <v>Molto spesso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Nell'ultima settimana, con quale frequenza ha avuto la sensazione che le cose avessero sviluppi a Lei favorevoli?</v>
          </cell>
          <cell r="P26" t="str">
            <v>Mai</v>
          </cell>
          <cell r="Q26" t="str">
            <v>Quasi mai</v>
          </cell>
          <cell r="R26" t="str">
            <v>A volte</v>
          </cell>
          <cell r="S26" t="str">
            <v>Abbastanza spesso</v>
          </cell>
          <cell r="T26" t="str">
            <v>Molto spesso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Nell'ultima settimana, con quale frequenza ha avuto l’impressione di non essere in grado di svolgere tutti i Suoi compiti?</v>
          </cell>
          <cell r="P27" t="str">
            <v>Mai</v>
          </cell>
          <cell r="Q27" t="str">
            <v>Quasi mai</v>
          </cell>
          <cell r="R27" t="str">
            <v>A volte</v>
          </cell>
          <cell r="S27" t="str">
            <v>Abbastanza spesso</v>
          </cell>
          <cell r="T27" t="str">
            <v>Molto spesso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Nell'ultima settimana, con quale frequenza è stato/a in grado di influire su situazioni complicate della Sua vita?</v>
          </cell>
          <cell r="P28" t="str">
            <v>Mai</v>
          </cell>
          <cell r="Q28" t="str">
            <v>Quasi mai</v>
          </cell>
          <cell r="R28" t="str">
            <v>A volte</v>
          </cell>
          <cell r="S28" t="str">
            <v>Abbastanza spesso</v>
          </cell>
          <cell r="T28" t="str">
            <v>Molto spesso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Nell'ultima settimana, con quale frequenza ha avuto la sensazione di avere tutto sotto controllo?</v>
          </cell>
          <cell r="P29" t="str">
            <v>Mai</v>
          </cell>
          <cell r="Q29" t="str">
            <v>Quasi mai</v>
          </cell>
          <cell r="R29" t="str">
            <v>A volte</v>
          </cell>
          <cell r="S29" t="str">
            <v>Abbastanza spesso</v>
          </cell>
          <cell r="T29" t="str">
            <v>Molto spesso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Nell’ultima settimana, con quale frequenza si è arrabbiato/a per cose di cui non aveva il controllo?</v>
          </cell>
          <cell r="P30" t="str">
            <v>Mai</v>
          </cell>
          <cell r="Q30" t="str">
            <v>Quasi mai</v>
          </cell>
          <cell r="R30" t="str">
            <v>A volte</v>
          </cell>
          <cell r="S30" t="str">
            <v>Abbastanza spesso</v>
          </cell>
          <cell r="T30" t="str">
            <v>Molto spesso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Nell'ultima settimana, con quale frequenza ha avuto la sensazione che si fossero accumulate così tante difficoltà da non riuscire a superarle?</v>
          </cell>
          <cell r="P31" t="str">
            <v>Mai</v>
          </cell>
          <cell r="Q31" t="str">
            <v>Quasi mai</v>
          </cell>
          <cell r="R31" t="str">
            <v>A volte</v>
          </cell>
          <cell r="S31" t="str">
            <v>Abbastanza spesso</v>
          </cell>
          <cell r="T31" t="str">
            <v>Molto spesso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Grazie per avere dedicato del tempo per rispondere alle domande sul Suo livello di stress! Si riguardi! Le saremmo grati, se la prossima settimana potesse rispondere nuovamente a questo questionario sul livello di stress.</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Приветствуем Вас! Мы рады, что Вы уделили нам время, чтобы ответить на несколько вопросов о стрессах, переживаемых Вами во времена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Вначале мы хотели бы попросить Вас один раз ответить на несколько вопросов о себе, к которым мы больше не будем возвращаться.</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Вы заполняете анкету за себя или за другого человека?</v>
          </cell>
          <cell r="P10" t="str">
            <v>За себя</v>
          </cell>
          <cell r="Q10" t="str">
            <v>За другого человека</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Ваш возраст? (в годах)</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Ваш пол?</v>
          </cell>
          <cell r="P12" t="str">
            <v>Женский</v>
          </cell>
          <cell r="Q12" t="str">
            <v>Мужской</v>
          </cell>
          <cell r="R12" t="str">
            <v>Иной</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Страна Вашего проживания?</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Ваше семейное положение?</v>
          </cell>
          <cell r="P14" t="str">
            <v>В браке или в постоянном партнёрстве</v>
          </cell>
          <cell r="Q14" t="str">
            <v>Раздельное проживание в браке</v>
          </cell>
          <cell r="R14" t="str">
            <v>В разводе</v>
          </cell>
          <cell r="S14" t="str">
            <v>В зарегистрированном (однополом) партнёрстве</v>
          </cell>
          <cell r="T14" t="str">
            <v>Раздельное проживание в зарегистрированном (однополом) партнёрстве</v>
          </cell>
          <cell r="U14" t="str">
            <v>Вдовец/вдова</v>
          </cell>
          <cell r="V14" t="str">
            <v>Не женат/не замужем</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Сколько лет в общей сложности Вы учились в школе (не учитывая получение профессионального/высшего образования)?</v>
          </cell>
          <cell r="P15" t="str">
            <v>7 или меньше</v>
          </cell>
          <cell r="Q15" t="str">
            <v>8-9</v>
          </cell>
          <cell r="R15">
            <v>10</v>
          </cell>
          <cell r="S15" t="str">
            <v>11-12</v>
          </cell>
          <cell r="T15" t="str">
            <v>13 и более</v>
          </cell>
          <cell r="U15" t="str">
            <v>Я ещё учусь в школе</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Сдали ли Вы тест на COVID-19 с положительным результатом?</v>
          </cell>
          <cell r="P16" t="str">
            <v>Нет</v>
          </cell>
          <cell r="Q16" t="str">
            <v>Да, в настоящее время болею</v>
          </cell>
          <cell r="R16" t="str">
            <v>Да, уже выздоровел/выздоровела</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Болеют ли Ваши родственники COVID-19?</v>
          </cell>
          <cell r="P17" t="str">
            <v>Нет</v>
          </cell>
          <cell r="Q17" t="str">
            <v>Да, в настоящее время болеют</v>
          </cell>
          <cell r="R17" t="str">
            <v>Да, уже выздоровели</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Потеряли ли Вы кого-нибудь из родственников или друзей из-за COVID-19?
</v>
          </cell>
          <cell r="P18" t="str">
            <v>Нет</v>
          </cell>
          <cell r="Q18" t="str">
            <v>Да</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А теперь ответьте ещё на несколько вопросов о переживаемых Вами стрессах. Эти вопросы будут задаваться Вам еженедельно.</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Следующие вопросы касаются Ваших мыслей и чувств за последнюю неделю. Просим по каждому вопросу указать, как часто Вы думали или чувствовали соответствующим образом.</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Как часто за последнюю неделю Вы были расстроены из-за того, что происходило что-то неожиданное?</v>
          </cell>
          <cell r="P22" t="str">
            <v>Никогда</v>
          </cell>
          <cell r="Q22" t="str">
            <v>Почти никогда</v>
          </cell>
          <cell r="R22" t="str">
            <v>Иногда</v>
          </cell>
          <cell r="S22" t="str">
            <v>Довольно часто</v>
          </cell>
          <cell r="T22" t="str">
            <v>Очень часто</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Как часто за последнюю неделю Вы чувствовали, что не в состоянии контролировать важные вещи в своей жизни?</v>
          </cell>
          <cell r="P23" t="str">
            <v>Никогда</v>
          </cell>
          <cell r="Q23" t="str">
            <v>Почти никогда</v>
          </cell>
          <cell r="R23" t="str">
            <v>Иногда</v>
          </cell>
          <cell r="S23" t="str">
            <v>Довольно часто</v>
          </cell>
          <cell r="T23" t="str">
            <v>Очень часто</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Как часто за последнюю неделю Вы нервничали и испытывали стресс?</v>
          </cell>
          <cell r="P24" t="str">
            <v>Никогда</v>
          </cell>
          <cell r="Q24" t="str">
            <v>Почти никогда</v>
          </cell>
          <cell r="R24" t="str">
            <v>Иногда</v>
          </cell>
          <cell r="S24" t="str">
            <v>Довольно часто</v>
          </cell>
          <cell r="T24" t="str">
            <v>Очень часто</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Как часто за последнюю неделю Вы чувствовали уверенность в том, что способны справить с решением своих личных проблем?</v>
          </cell>
          <cell r="P25" t="str">
            <v>Никогда</v>
          </cell>
          <cell r="Q25" t="str">
            <v>Почти никогда</v>
          </cell>
          <cell r="R25" t="str">
            <v>Иногда</v>
          </cell>
          <cell r="S25" t="str">
            <v>Довольно часто</v>
          </cell>
          <cell r="T25" t="str">
            <v>Очень часто</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Как часто за последнюю неделю Вы чувствовали, что всё идёт так, как Вам хотелось?</v>
          </cell>
          <cell r="P26" t="str">
            <v>Никогда</v>
          </cell>
          <cell r="Q26" t="str">
            <v>Почти никогда</v>
          </cell>
          <cell r="R26" t="str">
            <v>Иногда</v>
          </cell>
          <cell r="S26" t="str">
            <v>Довольно часто</v>
          </cell>
          <cell r="T26" t="str">
            <v>Очень часто</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Как часто за последнюю неделю Вы думали, что не сможете справиться со всеми предстоящими делами?</v>
          </cell>
          <cell r="P27" t="str">
            <v>Никогда</v>
          </cell>
          <cell r="Q27" t="str">
            <v>Почти никогда</v>
          </cell>
          <cell r="R27" t="str">
            <v>Иногда</v>
          </cell>
          <cell r="S27" t="str">
            <v>Довольно часто</v>
          </cell>
          <cell r="T27" t="str">
            <v>Очень часто</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Как часто за последнюю неделю Вы были в состоянии справиться со своей раздражительностью?</v>
          </cell>
          <cell r="P28" t="str">
            <v>Никогда</v>
          </cell>
          <cell r="Q28" t="str">
            <v>Почти никогда</v>
          </cell>
          <cell r="R28" t="str">
            <v>Иногда</v>
          </cell>
          <cell r="S28" t="str">
            <v>Довольно часто</v>
          </cell>
          <cell r="T28" t="str">
            <v>Очень часто</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Как часто за последнюю неделю Вы чувствовали, что владеете ситуацией?</v>
          </cell>
          <cell r="P29" t="str">
            <v>Никогда</v>
          </cell>
          <cell r="Q29" t="str">
            <v>Почти никогда</v>
          </cell>
          <cell r="R29" t="str">
            <v>Иногда</v>
          </cell>
          <cell r="S29" t="str">
            <v>Довольно часто</v>
          </cell>
          <cell r="T29" t="str">
            <v>Очень часто</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Как часто за последнюю неделю Вы чувствовали раздражение по поводу того, что происходящее выходило из-под Вашего контроля?</v>
          </cell>
          <cell r="P30" t="str">
            <v>Никогда</v>
          </cell>
          <cell r="Q30" t="str">
            <v>Почти никогда</v>
          </cell>
          <cell r="R30" t="str">
            <v>Иногда</v>
          </cell>
          <cell r="S30" t="str">
            <v>Довольно часто</v>
          </cell>
          <cell r="T30" t="str">
            <v>Очень часто</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Как часто за последнюю неделю Вы чувствовали, что накопилось столько проблем, что Вы больше не в состоянии с ними справиться?</v>
          </cell>
          <cell r="P31" t="str">
            <v>Никогда</v>
          </cell>
          <cell r="Q31" t="str">
            <v>Почти никогда</v>
          </cell>
          <cell r="R31" t="str">
            <v>Иногда</v>
          </cell>
          <cell r="S31" t="str">
            <v>Довольно часто</v>
          </cell>
          <cell r="T31" t="str">
            <v>Очень часто</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Благодарим за участие и за время, которое Вы уделили нам, чтобы ответить на вопросы о переживаемых Вами стрессах! Оставайтесь здоровыми! Будем рады, если на следующей неделе Вы вновь примете участие в этом опросе о переживаемых стрессах.</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heetName val="FollowUp"/>
    </sheetNames>
    <sheetDataSet>
      <sheetData sheetId="0">
        <row r="5">
          <cell r="O5" t="str">
            <v>de</v>
          </cell>
          <cell r="W5" t="str">
            <v>en</v>
          </cell>
          <cell r="AE5" t="str">
            <v>es</v>
          </cell>
          <cell r="AM5" t="str">
            <v>fr</v>
          </cell>
          <cell r="AU5" t="str">
            <v>un</v>
          </cell>
          <cell r="BC5" t="str">
            <v>it</v>
          </cell>
          <cell r="BK5" t="str">
            <v>ru</v>
          </cell>
          <cell r="BS5" t="str">
            <v>sr</v>
          </cell>
        </row>
        <row r="6">
          <cell r="G6" t="str">
            <v>variable</v>
          </cell>
          <cell r="H6" t="str">
            <v>key_1</v>
          </cell>
          <cell r="I6" t="str">
            <v>key_2</v>
          </cell>
          <cell r="J6" t="str">
            <v>key_3</v>
          </cell>
          <cell r="K6" t="str">
            <v>key_4</v>
          </cell>
          <cell r="L6" t="str">
            <v>key_5</v>
          </cell>
          <cell r="M6" t="str">
            <v>key_6</v>
          </cell>
          <cell r="N6" t="str">
            <v>key_7</v>
          </cell>
          <cell r="O6" t="str">
            <v>item_de</v>
          </cell>
          <cell r="P6" t="str">
            <v>de_1</v>
          </cell>
          <cell r="Q6" t="str">
            <v>de_2</v>
          </cell>
          <cell r="R6" t="str">
            <v>de_3</v>
          </cell>
          <cell r="S6" t="str">
            <v>de_4</v>
          </cell>
          <cell r="T6" t="str">
            <v>de_5</v>
          </cell>
          <cell r="U6" t="str">
            <v>de_6</v>
          </cell>
          <cell r="V6" t="str">
            <v>de_7</v>
          </cell>
          <cell r="W6" t="str">
            <v>item_en</v>
          </cell>
          <cell r="X6" t="str">
            <v>en_1</v>
          </cell>
          <cell r="Y6" t="str">
            <v>en_2</v>
          </cell>
          <cell r="Z6" t="str">
            <v>en_3</v>
          </cell>
          <cell r="AA6" t="str">
            <v>en_4</v>
          </cell>
          <cell r="AB6" t="str">
            <v>en_5</v>
          </cell>
          <cell r="AC6" t="str">
            <v>en_6</v>
          </cell>
          <cell r="AD6" t="str">
            <v>en_7</v>
          </cell>
          <cell r="AE6" t="str">
            <v>item_es</v>
          </cell>
          <cell r="AF6" t="str">
            <v>es_1</v>
          </cell>
          <cell r="AG6" t="str">
            <v>es_2</v>
          </cell>
          <cell r="AH6" t="str">
            <v>es_3</v>
          </cell>
          <cell r="AI6" t="str">
            <v>es_4</v>
          </cell>
          <cell r="AJ6" t="str">
            <v>es_5</v>
          </cell>
          <cell r="AK6" t="str">
            <v>es_6</v>
          </cell>
          <cell r="AL6" t="str">
            <v>es_7</v>
          </cell>
          <cell r="AM6" t="str">
            <v>item_fr</v>
          </cell>
          <cell r="AN6" t="str">
            <v>fr_1</v>
          </cell>
          <cell r="AO6" t="str">
            <v>fr_2</v>
          </cell>
          <cell r="AP6" t="str">
            <v>fr_3</v>
          </cell>
          <cell r="AQ6" t="str">
            <v>fr_4</v>
          </cell>
          <cell r="AR6" t="str">
            <v>fr_5</v>
          </cell>
          <cell r="AS6" t="str">
            <v>fr_6</v>
          </cell>
          <cell r="AT6" t="str">
            <v>fr_7</v>
          </cell>
          <cell r="AU6" t="str">
            <v>item_hu</v>
          </cell>
          <cell r="AV6" t="str">
            <v>hu_1</v>
          </cell>
          <cell r="AW6" t="str">
            <v>hu_2</v>
          </cell>
          <cell r="AX6" t="str">
            <v>hu_3</v>
          </cell>
          <cell r="AY6" t="str">
            <v>hu_4</v>
          </cell>
          <cell r="AZ6" t="str">
            <v>hu_5</v>
          </cell>
          <cell r="BA6" t="str">
            <v>hu_6</v>
          </cell>
          <cell r="BB6" t="str">
            <v>hu_7</v>
          </cell>
          <cell r="BC6" t="str">
            <v>item_it</v>
          </cell>
          <cell r="BD6" t="str">
            <v>it_1</v>
          </cell>
          <cell r="BE6" t="str">
            <v>it_2</v>
          </cell>
          <cell r="BF6" t="str">
            <v>it_3</v>
          </cell>
          <cell r="BG6" t="str">
            <v>it_4</v>
          </cell>
          <cell r="BH6" t="str">
            <v>it_5</v>
          </cell>
          <cell r="BI6" t="str">
            <v>it_6</v>
          </cell>
          <cell r="BJ6" t="str">
            <v>it_7</v>
          </cell>
          <cell r="BK6" t="str">
            <v>item_ru</v>
          </cell>
          <cell r="BL6" t="str">
            <v>ru_1</v>
          </cell>
          <cell r="BM6" t="str">
            <v>ru_2</v>
          </cell>
          <cell r="BN6" t="str">
            <v>ru_3</v>
          </cell>
          <cell r="BO6" t="str">
            <v>ru_4</v>
          </cell>
          <cell r="BP6" t="str">
            <v>ru_5</v>
          </cell>
          <cell r="BQ6" t="str">
            <v>ru_6</v>
          </cell>
          <cell r="BR6" t="str">
            <v>ru_7</v>
          </cell>
          <cell r="BS6" t="str">
            <v>item_sr</v>
          </cell>
          <cell r="BT6" t="str">
            <v>sr_1</v>
          </cell>
          <cell r="BU6" t="str">
            <v>sr_2</v>
          </cell>
          <cell r="BV6" t="str">
            <v>sr_3</v>
          </cell>
          <cell r="BW6" t="str">
            <v>sr_4</v>
          </cell>
          <cell r="BX6" t="str">
            <v>sr_5</v>
          </cell>
          <cell r="BY6" t="str">
            <v>sr_6</v>
          </cell>
          <cell r="BZ6" t="str">
            <v>sr_7</v>
          </cell>
        </row>
        <row r="7">
          <cell r="O7" t="str">
            <v xml:space="preserve">Dobrodošli! Drago nam je ste našli vremena da odgovorite na nekoliko pitanja u vezi sa vašim doživljajem stresa u vreme virusa COVID-19.                                                                                                                               </v>
          </cell>
          <cell r="W7" t="str">
            <v xml:space="preserve">Welcome! We really appreciate that you are taking the time to answer a few questions about your perceived stress in times of COVID-19.                                                                                                                                                                                                        </v>
          </cell>
          <cell r="AE7" t="str">
            <v xml:space="preserve">Willkommen! Wir freuen uns, dass Sie sich die Zeit nehmen, ein paar Fragen zu Ihrem Stresserleben in Zeiten von COVID-19 zu beantworten.                                                                                                                               </v>
          </cell>
          <cell r="AM7" t="str">
            <v>Bienvenue! Nous apprécions vraiment que vous vous preniez le temps de répondre à quelques questions sur votre expérience du stress en période de COVID-19.</v>
          </cell>
          <cell r="AU7" t="str">
            <v xml:space="preserve">Willkommen! Wir freuen uns, dass Sie sich die Zeit nehmen, ein paar Fragen zu Ihrem Stresserleben in Zeiten von COVID-19 zu beantworten.                                                                                                                               </v>
          </cell>
          <cell r="BC7" t="str">
            <v xml:space="preserve">Willkommen! Wir freuen uns, dass Sie sich die Zeit nehmen, ein paar Fragen zu Ihrem Stresserleben in Zeiten von COVID-19 zu beantworten.                                                                                                                               </v>
          </cell>
          <cell r="BK7" t="str">
            <v xml:space="preserve">Willkommen! Wir freuen uns, dass Sie sich die Zeit nehmen, ein paar Fragen zu Ihrem Stresserleben in Zeiten von COVID-19 zu beantworten.                                                                                                                               </v>
          </cell>
          <cell r="BS7" t="str">
            <v xml:space="preserve">Willkommen! Wir freuen uns, dass Sie sich die Zeit nehmen, ein paar Fragen zu Ihrem Stresserleben in Zeiten von COVID-19 zu beantworten.                                                                                                                               </v>
          </cell>
        </row>
        <row r="9">
          <cell r="O9" t="str">
            <v>Na početku želimo da Vas zamolimo da jednokratno odgovorite na nekoliko pitanja o vama lično.</v>
          </cell>
          <cell r="W9" t="str">
            <v>First, we would like to ask you to answer a few questions about yourself.</v>
          </cell>
          <cell r="AE9" t="str">
            <v>Zu Beginn möchten wir Sie bitten, einmalig ein paar Fragen zu Ihrer Person zu beantworten.</v>
          </cell>
          <cell r="AM9" t="str">
            <v>Tout d'abord, nous aimerions vous demander de répondre à quelques questions sur vous-même.</v>
          </cell>
          <cell r="AU9" t="str">
            <v>Zu Beginn möchten wir Sie bitten, einmalig ein paar Fragen zu Ihrer Person zu beantworten.</v>
          </cell>
          <cell r="BC9" t="str">
            <v>Zu Beginn möchten wir Sie bitten, einmalig ein paar Fragen zu Ihrer Person zu beantworten.</v>
          </cell>
          <cell r="BK9" t="str">
            <v>Zu Beginn möchten wir Sie bitten, einmalig ein paar Fragen zu Ihrer Person zu beantworten.</v>
          </cell>
          <cell r="BS9" t="str">
            <v>Zu Beginn möchten wir Sie bitten, einmalig ein paar Fragen zu Ihrer Person zu beantworten.</v>
          </cell>
        </row>
        <row r="10">
          <cell r="G10" t="str">
            <v>pers</v>
          </cell>
          <cell r="H10">
            <v>1</v>
          </cell>
          <cell r="I10">
            <v>2</v>
          </cell>
          <cell r="J10" t="str">
            <v/>
          </cell>
          <cell r="K10" t="str">
            <v/>
          </cell>
          <cell r="L10" t="str">
            <v/>
          </cell>
          <cell r="M10" t="str">
            <v/>
          </cell>
          <cell r="N10" t="str">
            <v/>
          </cell>
          <cell r="O10" t="str">
            <v>Da li popunjavate upitnik za sebe ili za neku drugu osobu?</v>
          </cell>
          <cell r="P10" t="str">
            <v>Za sebe</v>
          </cell>
          <cell r="Q10" t="str">
            <v>Za drugu osobu</v>
          </cell>
          <cell r="R10" t="str">
            <v/>
          </cell>
          <cell r="S10" t="str">
            <v/>
          </cell>
          <cell r="T10" t="str">
            <v/>
          </cell>
          <cell r="U10" t="str">
            <v/>
          </cell>
          <cell r="V10" t="str">
            <v/>
          </cell>
          <cell r="W10" t="str">
            <v>Do you fill out the questionnaire for yourself or another person?</v>
          </cell>
          <cell r="X10" t="str">
            <v>For myself</v>
          </cell>
          <cell r="Y10" t="str">
            <v>For another person</v>
          </cell>
          <cell r="Z10" t="str">
            <v/>
          </cell>
          <cell r="AA10" t="str">
            <v/>
          </cell>
          <cell r="AB10" t="str">
            <v/>
          </cell>
          <cell r="AC10" t="str">
            <v/>
          </cell>
          <cell r="AD10" t="str">
            <v/>
          </cell>
          <cell r="AE10" t="str">
            <v>Füllen Sie den Fragebogen für sich selber oder eine andere Person aus?</v>
          </cell>
          <cell r="AF10" t="str">
            <v>Für mich selber</v>
          </cell>
          <cell r="AG10" t="str">
            <v>Für eine andere Person</v>
          </cell>
          <cell r="AH10" t="str">
            <v/>
          </cell>
          <cell r="AI10" t="str">
            <v/>
          </cell>
          <cell r="AJ10" t="str">
            <v/>
          </cell>
          <cell r="AK10" t="str">
            <v/>
          </cell>
          <cell r="AL10" t="str">
            <v/>
          </cell>
          <cell r="AM10" t="str">
            <v>Remplissez-vous le questionnaire pour vous-même ou pour une autre personne?</v>
          </cell>
          <cell r="AN10" t="str">
            <v>Pour moi-même</v>
          </cell>
          <cell r="AO10" t="str">
            <v>Pour une autre personne</v>
          </cell>
          <cell r="AU10" t="str">
            <v>Füllen Sie den Fragebogen für sich selber oder eine andere Person aus?</v>
          </cell>
          <cell r="AV10" t="str">
            <v>Für mich selber</v>
          </cell>
          <cell r="AW10" t="str">
            <v>Für eine andere Person</v>
          </cell>
          <cell r="AX10" t="str">
            <v/>
          </cell>
          <cell r="AY10" t="str">
            <v/>
          </cell>
          <cell r="AZ10" t="str">
            <v/>
          </cell>
          <cell r="BA10" t="str">
            <v/>
          </cell>
          <cell r="BB10" t="str">
            <v/>
          </cell>
          <cell r="BC10" t="str">
            <v>Füllen Sie den Fragebogen für sich selber oder eine andere Person aus?</v>
          </cell>
          <cell r="BD10" t="str">
            <v>Für mich selber</v>
          </cell>
          <cell r="BE10" t="str">
            <v>Für eine andere Person</v>
          </cell>
          <cell r="BF10" t="str">
            <v/>
          </cell>
          <cell r="BG10" t="str">
            <v/>
          </cell>
          <cell r="BH10" t="str">
            <v/>
          </cell>
          <cell r="BI10" t="str">
            <v/>
          </cell>
          <cell r="BJ10" t="str">
            <v/>
          </cell>
          <cell r="BK10" t="str">
            <v>Füllen Sie den Fragebogen für sich selber oder eine andere Person aus?</v>
          </cell>
          <cell r="BL10" t="str">
            <v>Für mich selber</v>
          </cell>
          <cell r="BM10" t="str">
            <v>Für eine andere Person</v>
          </cell>
          <cell r="BN10" t="str">
            <v/>
          </cell>
          <cell r="BO10" t="str">
            <v/>
          </cell>
          <cell r="BP10" t="str">
            <v/>
          </cell>
          <cell r="BQ10" t="str">
            <v/>
          </cell>
          <cell r="BR10" t="str">
            <v/>
          </cell>
          <cell r="BS10" t="str">
            <v>Füllen Sie den Fragebogen für sich selber oder eine andere Person aus?</v>
          </cell>
          <cell r="BT10" t="str">
            <v>Für mich selber</v>
          </cell>
          <cell r="BU10" t="str">
            <v>Für eine andere Person</v>
          </cell>
          <cell r="BV10" t="str">
            <v/>
          </cell>
          <cell r="BW10" t="str">
            <v/>
          </cell>
          <cell r="BX10" t="str">
            <v/>
          </cell>
          <cell r="BY10" t="str">
            <v/>
          </cell>
          <cell r="BZ10" t="str">
            <v/>
          </cell>
        </row>
        <row r="11">
          <cell r="G11" t="str">
            <v>alter</v>
          </cell>
          <cell r="O11" t="str">
            <v>Koliko ste stari? (u godinama)</v>
          </cell>
          <cell r="P11">
            <v>18</v>
          </cell>
          <cell r="Q11">
            <v>120</v>
          </cell>
          <cell r="W11" t="str">
            <v>How old are you (in years) ?</v>
          </cell>
          <cell r="X11">
            <v>18</v>
          </cell>
          <cell r="Y11">
            <v>120</v>
          </cell>
          <cell r="AE11" t="str">
            <v>Wie alt sind Sie? (in Jahren)</v>
          </cell>
          <cell r="AF11">
            <v>18</v>
          </cell>
          <cell r="AG11">
            <v>120</v>
          </cell>
          <cell r="AM11" t="str">
            <v>Quel âge avez-vous ? (en années)</v>
          </cell>
          <cell r="AN11">
            <v>18</v>
          </cell>
          <cell r="AO11">
            <v>120</v>
          </cell>
          <cell r="AU11" t="str">
            <v>Wie alt sind Sie? (in Jahren)</v>
          </cell>
          <cell r="AV11">
            <v>18</v>
          </cell>
          <cell r="AW11">
            <v>120</v>
          </cell>
          <cell r="BC11" t="str">
            <v>Wie alt sind Sie? (in Jahren)</v>
          </cell>
          <cell r="BD11">
            <v>18</v>
          </cell>
          <cell r="BE11">
            <v>120</v>
          </cell>
          <cell r="BK11" t="str">
            <v>Wie alt sind Sie? (in Jahren)</v>
          </cell>
          <cell r="BL11">
            <v>18</v>
          </cell>
          <cell r="BM11">
            <v>120</v>
          </cell>
          <cell r="BS11" t="str">
            <v>Wie alt sind Sie? (in Jahren)</v>
          </cell>
          <cell r="BT11">
            <v>18</v>
          </cell>
          <cell r="BU11">
            <v>120</v>
          </cell>
        </row>
        <row r="12">
          <cell r="G12" t="str">
            <v>geschlecht</v>
          </cell>
          <cell r="H12">
            <v>0</v>
          </cell>
          <cell r="I12">
            <v>1</v>
          </cell>
          <cell r="J12">
            <v>2</v>
          </cell>
          <cell r="K12" t="str">
            <v/>
          </cell>
          <cell r="L12" t="str">
            <v/>
          </cell>
          <cell r="M12" t="str">
            <v/>
          </cell>
          <cell r="N12" t="str">
            <v/>
          </cell>
          <cell r="O12" t="str">
            <v>Kog ste pola?</v>
          </cell>
          <cell r="P12" t="str">
            <v>Ženski</v>
          </cell>
          <cell r="Q12" t="str">
            <v>Muški</v>
          </cell>
          <cell r="R12" t="str">
            <v>Razno</v>
          </cell>
          <cell r="S12" t="str">
            <v/>
          </cell>
          <cell r="T12" t="str">
            <v/>
          </cell>
          <cell r="U12" t="str">
            <v/>
          </cell>
          <cell r="V12" t="str">
            <v/>
          </cell>
          <cell r="W12" t="str">
            <v>Which gender are you?</v>
          </cell>
          <cell r="X12" t="str">
            <v>Female</v>
          </cell>
          <cell r="Y12" t="str">
            <v>Male</v>
          </cell>
          <cell r="Z12" t="str">
            <v>Transgender</v>
          </cell>
          <cell r="AA12" t="str">
            <v/>
          </cell>
          <cell r="AB12" t="str">
            <v/>
          </cell>
          <cell r="AC12" t="str">
            <v/>
          </cell>
          <cell r="AD12" t="str">
            <v/>
          </cell>
          <cell r="AE12" t="str">
            <v>Welches Geschlecht haben Sie?</v>
          </cell>
          <cell r="AF12" t="str">
            <v>Weiblich</v>
          </cell>
          <cell r="AG12" t="str">
            <v>Männlich</v>
          </cell>
          <cell r="AH12" t="str">
            <v>Divers</v>
          </cell>
          <cell r="AI12" t="str">
            <v/>
          </cell>
          <cell r="AJ12" t="str">
            <v/>
          </cell>
          <cell r="AK12" t="str">
            <v/>
          </cell>
          <cell r="AL12" t="str">
            <v/>
          </cell>
          <cell r="AM12" t="str">
            <v>De quel sexe êtes-vous ?</v>
          </cell>
          <cell r="AN12" t="str">
            <v>Femme</v>
          </cell>
          <cell r="AO12" t="str">
            <v>Homme</v>
          </cell>
          <cell r="AP12" t="str">
            <v>Diverse</v>
          </cell>
          <cell r="AU12" t="str">
            <v>Welches Geschlecht haben Sie?</v>
          </cell>
          <cell r="AV12" t="str">
            <v>Weiblich</v>
          </cell>
          <cell r="AW12" t="str">
            <v>Männlich</v>
          </cell>
          <cell r="AX12" t="str">
            <v>Divers</v>
          </cell>
          <cell r="AY12" t="str">
            <v/>
          </cell>
          <cell r="AZ12" t="str">
            <v/>
          </cell>
          <cell r="BA12" t="str">
            <v/>
          </cell>
          <cell r="BB12" t="str">
            <v/>
          </cell>
          <cell r="BC12" t="str">
            <v>Welches Geschlecht haben Sie?</v>
          </cell>
          <cell r="BD12" t="str">
            <v>Weiblich</v>
          </cell>
          <cell r="BE12" t="str">
            <v>Männlich</v>
          </cell>
          <cell r="BF12" t="str">
            <v>Divers</v>
          </cell>
          <cell r="BG12" t="str">
            <v/>
          </cell>
          <cell r="BH12" t="str">
            <v/>
          </cell>
          <cell r="BI12" t="str">
            <v/>
          </cell>
          <cell r="BJ12" t="str">
            <v/>
          </cell>
          <cell r="BK12" t="str">
            <v>Welches Geschlecht haben Sie?</v>
          </cell>
          <cell r="BL12" t="str">
            <v>Weiblich</v>
          </cell>
          <cell r="BM12" t="str">
            <v>Männlich</v>
          </cell>
          <cell r="BN12" t="str">
            <v>Divers</v>
          </cell>
          <cell r="BO12" t="str">
            <v/>
          </cell>
          <cell r="BP12" t="str">
            <v/>
          </cell>
          <cell r="BQ12" t="str">
            <v/>
          </cell>
          <cell r="BR12" t="str">
            <v/>
          </cell>
          <cell r="BS12" t="str">
            <v>Welches Geschlecht haben Sie?</v>
          </cell>
          <cell r="BT12" t="str">
            <v>Weiblich</v>
          </cell>
          <cell r="BU12" t="str">
            <v>Männlich</v>
          </cell>
          <cell r="BV12" t="str">
            <v>Divers</v>
          </cell>
          <cell r="BW12" t="str">
            <v/>
          </cell>
          <cell r="BX12" t="str">
            <v/>
          </cell>
          <cell r="BY12" t="str">
            <v/>
          </cell>
          <cell r="BZ12" t="str">
            <v/>
          </cell>
        </row>
        <row r="13">
          <cell r="G13" t="str">
            <v>country</v>
          </cell>
          <cell r="O13" t="str">
            <v>U kojoj zemlji živite?</v>
          </cell>
          <cell r="W13" t="str">
            <v>In which country do you currently live?</v>
          </cell>
          <cell r="AE13" t="str">
            <v>In welchem Land leben Sie?</v>
          </cell>
          <cell r="AM13" t="str">
            <v>Dans quel pays habitez-vous actuellement?</v>
          </cell>
          <cell r="AU13" t="str">
            <v>In welchem Land leben Sie?</v>
          </cell>
          <cell r="BC13" t="str">
            <v>In welchem Land leben Sie?</v>
          </cell>
          <cell r="BK13" t="str">
            <v>In welchem Land leben Sie?</v>
          </cell>
          <cell r="BS13" t="str">
            <v>In welchem Land leben Sie?</v>
          </cell>
        </row>
        <row r="14">
          <cell r="G14" t="str">
            <v>familie</v>
          </cell>
          <cell r="H14">
            <v>1</v>
          </cell>
          <cell r="I14">
            <v>2</v>
          </cell>
          <cell r="J14">
            <v>3</v>
          </cell>
          <cell r="K14">
            <v>4</v>
          </cell>
          <cell r="L14">
            <v>5</v>
          </cell>
          <cell r="M14">
            <v>6</v>
          </cell>
          <cell r="N14">
            <v>7</v>
          </cell>
          <cell r="O14" t="str">
            <v>Kakvo je vaše bračno stanje?</v>
          </cell>
          <cell r="P14" t="str">
            <v>U braku odn. stabilnoj vezi</v>
          </cell>
          <cell r="Q14" t="str">
            <v>U braku, živimo odvojeno</v>
          </cell>
          <cell r="R14" t="str">
            <v>Razveden(a)</v>
          </cell>
          <cell r="S14" t="str">
            <v>U registrovanoj partnerskoj zajednici (istopolnoj)</v>
          </cell>
          <cell r="T14" t="str">
            <v>U registrovanoj partnerskoj zajednici (istopolnoj), živimo odvojeno</v>
          </cell>
          <cell r="U14" t="str">
            <v>Udovac/ica</v>
          </cell>
          <cell r="V14" t="str">
            <v>Neoženjen/Neudata</v>
          </cell>
          <cell r="W14" t="str">
            <v>What is your marital status?</v>
          </cell>
          <cell r="X14" t="str">
            <v>Married or solid partnership</v>
          </cell>
          <cell r="Y14" t="str">
            <v>Married, living apart</v>
          </cell>
          <cell r="Z14" t="str">
            <v>Divorced</v>
          </cell>
          <cell r="AA14" t="str">
            <v>Registered civil partnership (same-sex)</v>
          </cell>
          <cell r="AB14" t="str">
            <v>Registered civil partnership (same-sex), living apart</v>
          </cell>
          <cell r="AC14" t="str">
            <v xml:space="preserve">Widowed </v>
          </cell>
          <cell r="AD14" t="str">
            <v>Single</v>
          </cell>
          <cell r="AE14" t="str">
            <v>Welchen Familienstand haben Sie?</v>
          </cell>
          <cell r="AF14" t="str">
            <v>Verheiratet bzw. in fester Partnerschaft</v>
          </cell>
          <cell r="AG14" t="str">
            <v>Verheiratet, getrennt lebend</v>
          </cell>
          <cell r="AH14" t="str">
            <v>Geschieden</v>
          </cell>
          <cell r="AI14" t="str">
            <v>In eingetragener Partnerschaft (gleichgeschlechtlich)</v>
          </cell>
          <cell r="AJ14" t="str">
            <v>In eingetragener Partnerschaft (gleichgeschlechtlich), getrennt lebend</v>
          </cell>
          <cell r="AK14" t="str">
            <v>Verwitwet</v>
          </cell>
          <cell r="AL14" t="str">
            <v>Ledig</v>
          </cell>
          <cell r="AM14" t="str">
            <v>Quelle est votre situation familiale ?</v>
          </cell>
          <cell r="AN14" t="str">
            <v>Marié·e ou dans une relation de couple stable</v>
          </cell>
          <cell r="AO14" t="str">
            <v>Marié·e, vivant séparé·e</v>
          </cell>
          <cell r="AP14" t="str">
            <v>Divorcé·e</v>
          </cell>
          <cell r="AQ14" t="str">
            <v>En partenariat enregistré (de même sexe)</v>
          </cell>
          <cell r="AR14" t="str">
            <v>En partenariat enregistré (de même sexe), vivant séparé·e</v>
          </cell>
          <cell r="AS14" t="str">
            <v>Veuf·ve</v>
          </cell>
          <cell r="AT14" t="str">
            <v>Célibataire</v>
          </cell>
          <cell r="AU14" t="str">
            <v>Welchen Familienstand haben Sie?</v>
          </cell>
          <cell r="AV14" t="str">
            <v>Verheiratet bzw. in fester Partnerschaft</v>
          </cell>
          <cell r="AW14" t="str">
            <v>Verheiratet, getrennt lebend</v>
          </cell>
          <cell r="AX14" t="str">
            <v>Geschieden</v>
          </cell>
          <cell r="AY14" t="str">
            <v>In eingetragener Partnerschaft (gleichgeschlechtlich)</v>
          </cell>
          <cell r="AZ14" t="str">
            <v>In eingetragener Partnerschaft (gleichgeschlechtlich), getrennt lebend</v>
          </cell>
          <cell r="BA14" t="str">
            <v>Verwitwet</v>
          </cell>
          <cell r="BB14" t="str">
            <v>Ledig</v>
          </cell>
          <cell r="BC14" t="str">
            <v>Welchen Familienstand haben Sie?</v>
          </cell>
          <cell r="BD14" t="str">
            <v>Verheiratet bzw. in fester Partnerschaft</v>
          </cell>
          <cell r="BE14" t="str">
            <v>Verheiratet, getrennt lebend</v>
          </cell>
          <cell r="BF14" t="str">
            <v>Geschieden</v>
          </cell>
          <cell r="BG14" t="str">
            <v>In eingetragener Partnerschaft (gleichgeschlechtlich)</v>
          </cell>
          <cell r="BH14" t="str">
            <v>In eingetragener Partnerschaft (gleichgeschlechtlich), getrennt lebend</v>
          </cell>
          <cell r="BI14" t="str">
            <v>Verwitwet</v>
          </cell>
          <cell r="BJ14" t="str">
            <v>Ledig</v>
          </cell>
          <cell r="BK14" t="str">
            <v>Welchen Familienstand haben Sie?</v>
          </cell>
          <cell r="BL14" t="str">
            <v>Verheiratet bzw. in fester Partnerschaft</v>
          </cell>
          <cell r="BM14" t="str">
            <v>Verheiratet, getrennt lebend</v>
          </cell>
          <cell r="BN14" t="str">
            <v>Geschieden</v>
          </cell>
          <cell r="BO14" t="str">
            <v>In eingetragener Partnerschaft (gleichgeschlechtlich)</v>
          </cell>
          <cell r="BP14" t="str">
            <v>In eingetragener Partnerschaft (gleichgeschlechtlich), getrennt lebend</v>
          </cell>
          <cell r="BQ14" t="str">
            <v>Verwitwet</v>
          </cell>
          <cell r="BR14" t="str">
            <v>Ledig</v>
          </cell>
          <cell r="BS14" t="str">
            <v>Welchen Familienstand haben Sie?</v>
          </cell>
          <cell r="BT14" t="str">
            <v>Verheiratet bzw. in fester Partnerschaft</v>
          </cell>
          <cell r="BU14" t="str">
            <v>Verheiratet, getrennt lebend</v>
          </cell>
          <cell r="BV14" t="str">
            <v>Geschieden</v>
          </cell>
          <cell r="BW14" t="str">
            <v>In eingetragener Partnerschaft (gleichgeschlechtlich)</v>
          </cell>
          <cell r="BX14" t="str">
            <v>In eingetragener Partnerschaft (gleichgeschlechtlich), getrennt lebend</v>
          </cell>
          <cell r="BY14" t="str">
            <v>Verwitwet</v>
          </cell>
          <cell r="BZ14" t="str">
            <v>Ledig</v>
          </cell>
        </row>
        <row r="15">
          <cell r="G15" t="str">
            <v>bildung</v>
          </cell>
          <cell r="H15">
            <v>1</v>
          </cell>
          <cell r="I15">
            <v>2</v>
          </cell>
          <cell r="J15">
            <v>3</v>
          </cell>
          <cell r="K15">
            <v>4</v>
          </cell>
          <cell r="L15">
            <v>5</v>
          </cell>
          <cell r="M15">
            <v>6</v>
          </cell>
          <cell r="O15" t="str">
            <v>Koliko godina ste ukupno išli u školu (bez profesionalne obuke/studija)?</v>
          </cell>
          <cell r="P15" t="str">
            <v>7 ili manje</v>
          </cell>
          <cell r="Q15" t="str">
            <v>8 do 9</v>
          </cell>
          <cell r="R15">
            <v>10</v>
          </cell>
          <cell r="S15" t="str">
            <v>11 do 12</v>
          </cell>
          <cell r="T15" t="str">
            <v>13 i više</v>
          </cell>
          <cell r="U15" t="str">
            <v>Još uvek idem u školu</v>
          </cell>
          <cell r="W15" t="str">
            <v>How many years have you been in school in total (without vocational training / college/ high school)?</v>
          </cell>
          <cell r="X15" t="str">
            <v>7 or less</v>
          </cell>
          <cell r="Y15" t="str">
            <v>8 to 9</v>
          </cell>
          <cell r="Z15">
            <v>10</v>
          </cell>
          <cell r="AA15" t="str">
            <v>11 to 12</v>
          </cell>
          <cell r="AB15" t="str">
            <v>13 or more</v>
          </cell>
          <cell r="AC15" t="str">
            <v>I am still at school</v>
          </cell>
          <cell r="AE15" t="str">
            <v>Wie viele Jahre waren Sie insgesamt in der Schule (ohne Berufsausbildung/Studium)?</v>
          </cell>
          <cell r="AF15" t="str">
            <v>7 oder weniger</v>
          </cell>
          <cell r="AG15" t="str">
            <v>8 bis 9</v>
          </cell>
          <cell r="AH15">
            <v>10</v>
          </cell>
          <cell r="AI15" t="str">
            <v>11 bis 12</v>
          </cell>
          <cell r="AJ15" t="str">
            <v>13 und mehr</v>
          </cell>
          <cell r="AK15" t="str">
            <v>Ich gehe noch zur Schule</v>
          </cell>
          <cell r="AM15" t="str">
            <v>Au total, combien d'années êtes-vous allé·e à l'école (sans formation professionnelle / collège / lycée)?</v>
          </cell>
          <cell r="AN15" t="str">
            <v>7 ou mois</v>
          </cell>
          <cell r="AO15" t="str">
            <v>8 à 9</v>
          </cell>
          <cell r="AP15">
            <v>10</v>
          </cell>
          <cell r="AQ15" t="str">
            <v>11 à 12</v>
          </cell>
          <cell r="AR15" t="str">
            <v>13 ou plus</v>
          </cell>
          <cell r="AS15" t="str">
            <v>Je suis encore à l'école</v>
          </cell>
          <cell r="AU15" t="str">
            <v>Wie viele Jahre waren Sie insgesamt in der Schule (ohne Berufsausbildung/Studium)?</v>
          </cell>
          <cell r="AV15" t="str">
            <v>7 oder weniger</v>
          </cell>
          <cell r="AW15" t="str">
            <v>8 bis 9</v>
          </cell>
          <cell r="AX15">
            <v>10</v>
          </cell>
          <cell r="AY15" t="str">
            <v>11 bis 12</v>
          </cell>
          <cell r="AZ15" t="str">
            <v>13 und mehr</v>
          </cell>
          <cell r="BA15" t="str">
            <v>Ich gehe noch zur Schule</v>
          </cell>
          <cell r="BC15" t="str">
            <v>Wie viele Jahre waren Sie insgesamt in der Schule (ohne Berufsausbildung/Studium)?</v>
          </cell>
          <cell r="BD15" t="str">
            <v>7 oder weniger</v>
          </cell>
          <cell r="BE15" t="str">
            <v>8 bis 9</v>
          </cell>
          <cell r="BF15">
            <v>10</v>
          </cell>
          <cell r="BG15" t="str">
            <v>11 bis 12</v>
          </cell>
          <cell r="BH15" t="str">
            <v>13 und mehr</v>
          </cell>
          <cell r="BI15" t="str">
            <v>Ich gehe noch zur Schule</v>
          </cell>
          <cell r="BK15" t="str">
            <v>Wie viele Jahre waren Sie insgesamt in der Schule (ohne Berufsausbildung/Studium)?</v>
          </cell>
          <cell r="BL15" t="str">
            <v>7 oder weniger</v>
          </cell>
          <cell r="BM15" t="str">
            <v>8 bis 9</v>
          </cell>
          <cell r="BN15">
            <v>10</v>
          </cell>
          <cell r="BO15" t="str">
            <v>11 bis 12</v>
          </cell>
          <cell r="BP15" t="str">
            <v>13 und mehr</v>
          </cell>
          <cell r="BQ15" t="str">
            <v>Ich gehe noch zur Schule</v>
          </cell>
          <cell r="BS15" t="str">
            <v>Wie viele Jahre waren Sie insgesamt in der Schule (ohne Berufsausbildung/Studium)?</v>
          </cell>
          <cell r="BT15" t="str">
            <v>7 oder weniger</v>
          </cell>
          <cell r="BU15" t="str">
            <v>8 bis 9</v>
          </cell>
          <cell r="BV15">
            <v>10</v>
          </cell>
          <cell r="BW15" t="str">
            <v>11 bis 12</v>
          </cell>
          <cell r="BX15" t="str">
            <v>13 und mehr</v>
          </cell>
          <cell r="BY15" t="str">
            <v>Ich gehe noch zur Schule</v>
          </cell>
        </row>
        <row r="16">
          <cell r="G16" t="str">
            <v>covid1</v>
          </cell>
          <cell r="H16">
            <v>0</v>
          </cell>
          <cell r="I16">
            <v>1</v>
          </cell>
          <cell r="J16">
            <v>2</v>
          </cell>
          <cell r="K16" t="str">
            <v/>
          </cell>
          <cell r="L16" t="str">
            <v/>
          </cell>
          <cell r="M16" t="str">
            <v/>
          </cell>
          <cell r="N16" t="str">
            <v/>
          </cell>
          <cell r="O16" t="str">
            <v>Da li ste testirani pozitivno na COVID-19?</v>
          </cell>
          <cell r="P16" t="str">
            <v>Ne</v>
          </cell>
          <cell r="Q16" t="str">
            <v>Da, trenutno sam bolestan/na</v>
          </cell>
          <cell r="R16" t="str">
            <v>Da, ozdravio/la sam</v>
          </cell>
          <cell r="S16" t="str">
            <v/>
          </cell>
          <cell r="T16" t="str">
            <v/>
          </cell>
          <cell r="U16" t="str">
            <v/>
          </cell>
          <cell r="V16" t="str">
            <v/>
          </cell>
          <cell r="W16" t="str">
            <v>Have you been tested positive for COVID-19?</v>
          </cell>
          <cell r="X16" t="str">
            <v>No</v>
          </cell>
          <cell r="Y16" t="str">
            <v>Yes, currently ill</v>
          </cell>
          <cell r="Z16" t="str">
            <v>Yes, already recovered</v>
          </cell>
          <cell r="AA16" t="str">
            <v/>
          </cell>
          <cell r="AB16" t="str">
            <v/>
          </cell>
          <cell r="AC16" t="str">
            <v/>
          </cell>
          <cell r="AD16" t="str">
            <v/>
          </cell>
          <cell r="AE16" t="str">
            <v>Wurden Sie positiv auf COVID-19 getestet?</v>
          </cell>
          <cell r="AF16" t="str">
            <v>Nein</v>
          </cell>
          <cell r="AG16" t="str">
            <v>Ja, aktuell erkrankt</v>
          </cell>
          <cell r="AH16" t="str">
            <v>Ja, wieder genesen</v>
          </cell>
          <cell r="AI16" t="str">
            <v/>
          </cell>
          <cell r="AJ16" t="str">
            <v/>
          </cell>
          <cell r="AK16" t="str">
            <v/>
          </cell>
          <cell r="AL16" t="str">
            <v/>
          </cell>
          <cell r="AM16" t="str">
            <v>Avez-vous été testé·e positif·ve au COVID-19 ?</v>
          </cell>
          <cell r="AN16" t="str">
            <v>Non</v>
          </cell>
          <cell r="AO16" t="str">
            <v>Oui, actuellement malade</v>
          </cell>
          <cell r="AP16" t="str">
            <v>Oui, déjà guéri·e</v>
          </cell>
          <cell r="AU16" t="str">
            <v>Wurden Sie positiv auf COVID-19 getestet?</v>
          </cell>
          <cell r="AV16" t="str">
            <v>Nein</v>
          </cell>
          <cell r="AW16" t="str">
            <v>Ja, aktuell erkrankt</v>
          </cell>
          <cell r="AX16" t="str">
            <v>Ja, wieder genesen</v>
          </cell>
          <cell r="AY16" t="str">
            <v/>
          </cell>
          <cell r="AZ16" t="str">
            <v/>
          </cell>
          <cell r="BA16" t="str">
            <v/>
          </cell>
          <cell r="BB16" t="str">
            <v/>
          </cell>
          <cell r="BC16" t="str">
            <v>Wurden Sie positiv auf COVID-19 getestet?</v>
          </cell>
          <cell r="BD16" t="str">
            <v>Nein</v>
          </cell>
          <cell r="BE16" t="str">
            <v>Ja, aktuell erkrankt</v>
          </cell>
          <cell r="BF16" t="str">
            <v>Ja, wieder genesen</v>
          </cell>
          <cell r="BG16" t="str">
            <v/>
          </cell>
          <cell r="BH16" t="str">
            <v/>
          </cell>
          <cell r="BI16" t="str">
            <v/>
          </cell>
          <cell r="BJ16" t="str">
            <v/>
          </cell>
          <cell r="BK16" t="str">
            <v>Wurden Sie positiv auf COVID-19 getestet?</v>
          </cell>
          <cell r="BL16" t="str">
            <v>Nein</v>
          </cell>
          <cell r="BM16" t="str">
            <v>Ja, aktuell erkrankt</v>
          </cell>
          <cell r="BN16" t="str">
            <v>Ja, wieder genesen</v>
          </cell>
          <cell r="BO16" t="str">
            <v/>
          </cell>
          <cell r="BP16" t="str">
            <v/>
          </cell>
          <cell r="BQ16" t="str">
            <v/>
          </cell>
          <cell r="BR16" t="str">
            <v/>
          </cell>
          <cell r="BS16" t="str">
            <v>Wurden Sie positiv auf COVID-19 getestet?</v>
          </cell>
          <cell r="BT16" t="str">
            <v>Nein</v>
          </cell>
          <cell r="BU16" t="str">
            <v>Ja, aktuell erkrankt</v>
          </cell>
          <cell r="BV16" t="str">
            <v>Ja, wieder genesen</v>
          </cell>
          <cell r="BW16" t="str">
            <v/>
          </cell>
          <cell r="BX16" t="str">
            <v/>
          </cell>
          <cell r="BY16" t="str">
            <v/>
          </cell>
          <cell r="BZ16" t="str">
            <v/>
          </cell>
        </row>
        <row r="17">
          <cell r="G17" t="str">
            <v>covid2</v>
          </cell>
          <cell r="H17">
            <v>0</v>
          </cell>
          <cell r="I17">
            <v>1</v>
          </cell>
          <cell r="J17">
            <v>2</v>
          </cell>
          <cell r="K17" t="str">
            <v/>
          </cell>
          <cell r="L17" t="str">
            <v/>
          </cell>
          <cell r="M17" t="str">
            <v/>
          </cell>
          <cell r="N17" t="str">
            <v/>
          </cell>
          <cell r="O17" t="str">
            <v>Da li su članovi vaše porodice oboleli od COVID-19?</v>
          </cell>
          <cell r="P17" t="str">
            <v>Ne</v>
          </cell>
          <cell r="Q17" t="str">
            <v>Da, trenutno je neko bolestan/na</v>
          </cell>
          <cell r="R17" t="str">
            <v>Da, ozdravio/la je</v>
          </cell>
          <cell r="S17" t="str">
            <v/>
          </cell>
          <cell r="T17" t="str">
            <v/>
          </cell>
          <cell r="U17" t="str">
            <v/>
          </cell>
          <cell r="V17" t="str">
            <v/>
          </cell>
          <cell r="W17" t="str">
            <v>Do you have any relatives infected with COVID-19?</v>
          </cell>
          <cell r="X17" t="str">
            <v>No</v>
          </cell>
          <cell r="Y17" t="str">
            <v>Yes, currently ill</v>
          </cell>
          <cell r="Z17" t="str">
            <v xml:space="preserve"> Yes, already recovered</v>
          </cell>
          <cell r="AA17" t="str">
            <v/>
          </cell>
          <cell r="AB17" t="str">
            <v/>
          </cell>
          <cell r="AC17" t="str">
            <v/>
          </cell>
          <cell r="AD17" t="str">
            <v/>
          </cell>
          <cell r="AE17" t="str">
            <v>Sind Angehörige von Ihnen an COVID-19 erkrankt ?</v>
          </cell>
          <cell r="AF17" t="str">
            <v>Nein</v>
          </cell>
          <cell r="AG17" t="str">
            <v>Ja, aktuell erkrankt</v>
          </cell>
          <cell r="AH17" t="str">
            <v>Ja, wieder genesen</v>
          </cell>
          <cell r="AI17" t="str">
            <v/>
          </cell>
          <cell r="AJ17" t="str">
            <v/>
          </cell>
          <cell r="AK17" t="str">
            <v/>
          </cell>
          <cell r="AL17" t="str">
            <v/>
          </cell>
          <cell r="AM17" t="str">
            <v>Est-ce que les membres de votre famille sont tombé·e·s malades du COVID-19 ?</v>
          </cell>
          <cell r="AN17" t="str">
            <v>Non</v>
          </cell>
          <cell r="AO17" t="str">
            <v>Oui, actuellement malades</v>
          </cell>
          <cell r="AP17" t="str">
            <v>Oui, déjà guéri·e·s</v>
          </cell>
          <cell r="AU17" t="str">
            <v>Sind Angehörige von Ihnen an COVID-19 erkrankt ?</v>
          </cell>
          <cell r="AV17" t="str">
            <v>Nein</v>
          </cell>
          <cell r="AW17" t="str">
            <v>Ja, aktuell erkrankt</v>
          </cell>
          <cell r="AX17" t="str">
            <v>Ja, wieder genesen</v>
          </cell>
          <cell r="AY17" t="str">
            <v/>
          </cell>
          <cell r="AZ17" t="str">
            <v/>
          </cell>
          <cell r="BA17" t="str">
            <v/>
          </cell>
          <cell r="BB17" t="str">
            <v/>
          </cell>
          <cell r="BC17" t="str">
            <v>Sind Angehörige von Ihnen an COVID-19 erkrankt ?</v>
          </cell>
          <cell r="BD17" t="str">
            <v>Nein</v>
          </cell>
          <cell r="BE17" t="str">
            <v>Ja, aktuell erkrankt</v>
          </cell>
          <cell r="BF17" t="str">
            <v>Ja, wieder genesen</v>
          </cell>
          <cell r="BG17" t="str">
            <v/>
          </cell>
          <cell r="BH17" t="str">
            <v/>
          </cell>
          <cell r="BI17" t="str">
            <v/>
          </cell>
          <cell r="BJ17" t="str">
            <v/>
          </cell>
          <cell r="BK17" t="str">
            <v>Sind Angehörige von Ihnen an COVID-19 erkrankt ?</v>
          </cell>
          <cell r="BL17" t="str">
            <v>Nein</v>
          </cell>
          <cell r="BM17" t="str">
            <v>Ja, aktuell erkrankt</v>
          </cell>
          <cell r="BN17" t="str">
            <v>Ja, wieder genesen</v>
          </cell>
          <cell r="BO17" t="str">
            <v/>
          </cell>
          <cell r="BP17" t="str">
            <v/>
          </cell>
          <cell r="BQ17" t="str">
            <v/>
          </cell>
          <cell r="BR17" t="str">
            <v/>
          </cell>
          <cell r="BS17" t="str">
            <v>Sind Angehörige von Ihnen an COVID-19 erkrankt ?</v>
          </cell>
          <cell r="BT17" t="str">
            <v>Nein</v>
          </cell>
          <cell r="BU17" t="str">
            <v>Ja, aktuell erkrankt</v>
          </cell>
          <cell r="BV17" t="str">
            <v>Ja, wieder genesen</v>
          </cell>
          <cell r="BW17" t="str">
            <v/>
          </cell>
          <cell r="BX17" t="str">
            <v/>
          </cell>
          <cell r="BY17" t="str">
            <v/>
          </cell>
          <cell r="BZ17" t="str">
            <v/>
          </cell>
        </row>
        <row r="18">
          <cell r="G18" t="str">
            <v>covid3</v>
          </cell>
          <cell r="H18">
            <v>0</v>
          </cell>
          <cell r="I18">
            <v>1</v>
          </cell>
          <cell r="J18" t="str">
            <v/>
          </cell>
          <cell r="K18" t="str">
            <v/>
          </cell>
          <cell r="L18" t="str">
            <v/>
          </cell>
          <cell r="M18" t="str">
            <v/>
          </cell>
          <cell r="N18" t="str">
            <v/>
          </cell>
          <cell r="O18" t="str">
            <v xml:space="preserve">Da li ste izgubili člana porodice ili prijatelja zbog COVID-19?
</v>
          </cell>
          <cell r="P18" t="str">
            <v>Ne</v>
          </cell>
          <cell r="Q18" t="str">
            <v>Da</v>
          </cell>
          <cell r="R18" t="str">
            <v/>
          </cell>
          <cell r="S18" t="str">
            <v/>
          </cell>
          <cell r="T18" t="str">
            <v/>
          </cell>
          <cell r="U18" t="str">
            <v/>
          </cell>
          <cell r="V18" t="str">
            <v/>
          </cell>
          <cell r="W18" t="str">
            <v>Have you lost relatives or friends due to COVID-19?</v>
          </cell>
          <cell r="X18" t="str">
            <v>No</v>
          </cell>
          <cell r="Y18" t="str">
            <v>Yes</v>
          </cell>
          <cell r="Z18" t="str">
            <v/>
          </cell>
          <cell r="AA18" t="str">
            <v/>
          </cell>
          <cell r="AB18" t="str">
            <v/>
          </cell>
          <cell r="AC18" t="str">
            <v/>
          </cell>
          <cell r="AD18" t="str">
            <v/>
          </cell>
          <cell r="AE18" t="str">
            <v xml:space="preserve">Haben Sie Angehörige oder Freunde durch COVID-19 verloren?
</v>
          </cell>
          <cell r="AF18" t="str">
            <v>Nein</v>
          </cell>
          <cell r="AG18" t="str">
            <v>Ja</v>
          </cell>
          <cell r="AH18" t="str">
            <v/>
          </cell>
          <cell r="AI18" t="str">
            <v/>
          </cell>
          <cell r="AJ18" t="str">
            <v/>
          </cell>
          <cell r="AK18" t="str">
            <v/>
          </cell>
          <cell r="AL18" t="str">
            <v/>
          </cell>
          <cell r="AM18" t="str">
            <v xml:space="preserve">Avez-vous perdu des membres de votre famille ou des ami·e·s à cause du COVID-19 ?
</v>
          </cell>
          <cell r="AN18" t="str">
            <v>Non</v>
          </cell>
          <cell r="AO18" t="str">
            <v>Oui</v>
          </cell>
          <cell r="AU18" t="str">
            <v xml:space="preserve">Haben Sie Angehörige oder Freunde durch COVID-19 verloren?
</v>
          </cell>
          <cell r="AV18" t="str">
            <v>Nein</v>
          </cell>
          <cell r="AW18" t="str">
            <v>Ja</v>
          </cell>
          <cell r="AX18" t="str">
            <v/>
          </cell>
          <cell r="AY18" t="str">
            <v/>
          </cell>
          <cell r="AZ18" t="str">
            <v/>
          </cell>
          <cell r="BA18" t="str">
            <v/>
          </cell>
          <cell r="BB18" t="str">
            <v/>
          </cell>
          <cell r="BC18" t="str">
            <v xml:space="preserve">Haben Sie Angehörige oder Freunde durch COVID-19 verloren?
</v>
          </cell>
          <cell r="BD18" t="str">
            <v>Nein</v>
          </cell>
          <cell r="BE18" t="str">
            <v>Ja</v>
          </cell>
          <cell r="BF18" t="str">
            <v/>
          </cell>
          <cell r="BG18" t="str">
            <v/>
          </cell>
          <cell r="BH18" t="str">
            <v/>
          </cell>
          <cell r="BI18" t="str">
            <v/>
          </cell>
          <cell r="BJ18" t="str">
            <v/>
          </cell>
          <cell r="BK18" t="str">
            <v xml:space="preserve">Haben Sie Angehörige oder Freunde durch COVID-19 verloren?
</v>
          </cell>
          <cell r="BL18" t="str">
            <v>Nein</v>
          </cell>
          <cell r="BM18" t="str">
            <v>Ja</v>
          </cell>
          <cell r="BN18" t="str">
            <v/>
          </cell>
          <cell r="BO18" t="str">
            <v/>
          </cell>
          <cell r="BP18" t="str">
            <v/>
          </cell>
          <cell r="BQ18" t="str">
            <v/>
          </cell>
          <cell r="BR18" t="str">
            <v/>
          </cell>
          <cell r="BS18" t="str">
            <v xml:space="preserve">Haben Sie Angehörige oder Freunde durch COVID-19 verloren?
</v>
          </cell>
          <cell r="BT18" t="str">
            <v>Nein</v>
          </cell>
          <cell r="BU18" t="str">
            <v>Ja</v>
          </cell>
          <cell r="BV18" t="str">
            <v/>
          </cell>
          <cell r="BW18" t="str">
            <v/>
          </cell>
          <cell r="BX18" t="str">
            <v/>
          </cell>
          <cell r="BY18" t="str">
            <v/>
          </cell>
          <cell r="BZ18" t="str">
            <v/>
          </cell>
        </row>
        <row r="20">
          <cell r="O20" t="str">
            <v>Sada slede pitanja o vašem doživljaju stresa. Ova pitanja će Vam biti postavljanja nedeljno.</v>
          </cell>
          <cell r="W20" t="str">
            <v>Now we have some questions about your perceived stress. These questions will be repeated on a weekly basis.</v>
          </cell>
          <cell r="AE20" t="str">
            <v>Nun folgen weitere Fragen zu Ihrem Stresserleben. Diese Fragen werden Ihnen wöchentlich gestellt.</v>
          </cell>
          <cell r="AM20" t="str">
            <v xml:space="preserve">A partir de maintenant, nous avons quelques questions sur votre expérience du stress. Chaque semaine, on vous demanderait les mêmes questions. </v>
          </cell>
          <cell r="AU20" t="str">
            <v>Nun folgen weitere Fragen zu Ihrem Stresserleben. Diese Fragen werden Ihnen wöchentlich gestellt.</v>
          </cell>
          <cell r="BC20" t="str">
            <v>Nun folgen weitere Fragen zu Ihrem Stresserleben. Diese Fragen werden Ihnen wöchentlich gestellt.</v>
          </cell>
          <cell r="BK20" t="str">
            <v>Nun folgen weitere Fragen zu Ihrem Stresserleben. Diese Fragen werden Ihnen wöchentlich gestellt.</v>
          </cell>
          <cell r="BS20" t="str">
            <v>Nun folgen weitere Fragen zu Ihrem Stresserleben. Diese Fragen werden Ihnen wöchentlich gestellt.</v>
          </cell>
        </row>
        <row r="21">
          <cell r="O21" t="str">
            <v>Sledeća pitanja odnose se na vaše razmišljanja i osećanja tokom protekle nedelje. Za svako pitanje navedite koliko često ste razmišljali ili osećali na odgovarajući način.</v>
          </cell>
          <cell r="W21" t="str">
            <v>The questions in this scale ask you about your feelings and thoughts during the last week. In each case, you will be asked to indicate how often you felt or thought a certain way.</v>
          </cell>
          <cell r="AE21" t="str">
            <v>Die folgenden Fragen beschäftigen sich mit Ihren Gedanken und Gefühlen während der letzten Woche. Bitte geben Sie für jede Frage an, wie oft sie in entsprechender Art und Weise gedacht oder gefühlt haben.</v>
          </cell>
          <cell r="AM21" t="str">
            <v>Les questions de cette questionnaire vous interrogent sur vos sentiments et vos pensées au cours de la semaine dernière. Dans chaque cas, il vous sera demandé d'indiquer à quelle fréquence vous avez ressenti ou pensé d'une certaine manière.</v>
          </cell>
          <cell r="AU21" t="str">
            <v>Die folgenden Fragen beschäftigen sich mit Ihren Gedanken und Gefühlen während der letzten Woche. Bitte geben Sie für jede Frage an, wie oft sie in entsprechender Art und Weise gedacht oder gefühlt haben.</v>
          </cell>
          <cell r="BC21" t="str">
            <v>Die folgenden Fragen beschäftigen sich mit Ihren Gedanken und Gefühlen während der letzten Woche. Bitte geben Sie für jede Frage an, wie oft sie in entsprechender Art und Weise gedacht oder gefühlt haben.</v>
          </cell>
          <cell r="BK21" t="str">
            <v>Die folgenden Fragen beschäftigen sich mit Ihren Gedanken und Gefühlen während der letzten Woche. Bitte geben Sie für jede Frage an, wie oft sie in entsprechender Art und Weise gedacht oder gefühlt haben.</v>
          </cell>
          <cell r="BS21" t="str">
            <v>Die folgenden Fragen beschäftigen sich mit Ihren Gedanken und Gefühlen während der letzten Woche. Bitte geben Sie für jede Frage an, wie oft sie in entsprechender Art und Weise gedacht oder gefühlt haben.</v>
          </cell>
        </row>
        <row r="22">
          <cell r="G22" t="str">
            <v>pss1</v>
          </cell>
          <cell r="H22">
            <v>0</v>
          </cell>
          <cell r="I22">
            <v>1</v>
          </cell>
          <cell r="J22">
            <v>2</v>
          </cell>
          <cell r="K22">
            <v>3</v>
          </cell>
          <cell r="L22">
            <v>4</v>
          </cell>
          <cell r="M22" t="str">
            <v/>
          </cell>
          <cell r="N22" t="str">
            <v/>
          </cell>
          <cell r="O22" t="str">
            <v>Koliko često ste se u proteklih nedelju dana bili uznemireni jer se nešto dogodilo neočekivano?</v>
          </cell>
          <cell r="P22" t="str">
            <v>Uopšte ne</v>
          </cell>
          <cell r="Q22" t="str">
            <v>Skoro uopšte ne</v>
          </cell>
          <cell r="R22" t="str">
            <v>Ponekad</v>
          </cell>
          <cell r="S22" t="str">
            <v>Prilično često</v>
          </cell>
          <cell r="T22" t="str">
            <v>Vrlo često</v>
          </cell>
          <cell r="U22" t="str">
            <v/>
          </cell>
          <cell r="V22" t="str">
            <v/>
          </cell>
          <cell r="W22" t="str">
            <v>In the last week, how often have you been upset because of something that happened unexpectedly?</v>
          </cell>
          <cell r="X22" t="str">
            <v>Never</v>
          </cell>
          <cell r="Y22" t="str">
            <v>Almost never</v>
          </cell>
          <cell r="Z22" t="str">
            <v>Sometimes</v>
          </cell>
          <cell r="AA22" t="str">
            <v>Fairly often</v>
          </cell>
          <cell r="AB22" t="str">
            <v>Very often</v>
          </cell>
          <cell r="AC22" t="str">
            <v/>
          </cell>
          <cell r="AD22" t="str">
            <v/>
          </cell>
          <cell r="AE22" t="str">
            <v>Wie oft waren Sie in der letzten Woche aufgewühlt, weil etwas unerwartet passiert ist?</v>
          </cell>
          <cell r="AF22" t="str">
            <v>Nie</v>
          </cell>
          <cell r="AG22" t="str">
            <v>Fast nie</v>
          </cell>
          <cell r="AH22" t="str">
            <v>Manchmal</v>
          </cell>
          <cell r="AI22" t="str">
            <v>Ziemlich oft</v>
          </cell>
          <cell r="AJ22" t="str">
            <v>Sehr oft</v>
          </cell>
          <cell r="AK22" t="str">
            <v/>
          </cell>
          <cell r="AL22" t="str">
            <v/>
          </cell>
          <cell r="AM22" t="str">
            <v>Durant la semaine passé, combien de fois, avez-vous été contrarié(e)  par quelque chose d’inattendu ou imprévu ?</v>
          </cell>
          <cell r="AN22" t="str">
            <v>Jamais</v>
          </cell>
          <cell r="AO22" t="str">
            <v>Presque jamais</v>
          </cell>
          <cell r="AP22" t="str">
            <v xml:space="preserve">Parfois </v>
          </cell>
          <cell r="AQ22" t="str">
            <v>Assez souvent</v>
          </cell>
          <cell r="AR22" t="str">
            <v>Très souvent</v>
          </cell>
          <cell r="AU22" t="str">
            <v>Wie oft waren Sie in der letzten Woche aufgewühlt, weil etwas unerwartet passiert ist?</v>
          </cell>
          <cell r="AV22" t="str">
            <v>Nie</v>
          </cell>
          <cell r="AW22" t="str">
            <v>Fast nie</v>
          </cell>
          <cell r="AX22" t="str">
            <v>Manchmal</v>
          </cell>
          <cell r="AY22" t="str">
            <v>Ziemlich oft</v>
          </cell>
          <cell r="AZ22" t="str">
            <v>Sehr oft</v>
          </cell>
          <cell r="BA22" t="str">
            <v/>
          </cell>
          <cell r="BB22" t="str">
            <v/>
          </cell>
          <cell r="BC22" t="str">
            <v>Wie oft waren Sie in der letzten Woche aufgewühlt, weil etwas unerwartet passiert ist?</v>
          </cell>
          <cell r="BD22" t="str">
            <v>Nie</v>
          </cell>
          <cell r="BE22" t="str">
            <v>Fast nie</v>
          </cell>
          <cell r="BF22" t="str">
            <v>Manchmal</v>
          </cell>
          <cell r="BG22" t="str">
            <v>Ziemlich oft</v>
          </cell>
          <cell r="BH22" t="str">
            <v>Sehr oft</v>
          </cell>
          <cell r="BI22" t="str">
            <v/>
          </cell>
          <cell r="BJ22" t="str">
            <v/>
          </cell>
          <cell r="BK22" t="str">
            <v>Wie oft waren Sie in der letzten Woche aufgewühlt, weil etwas unerwartet passiert ist?</v>
          </cell>
          <cell r="BL22" t="str">
            <v>Nie</v>
          </cell>
          <cell r="BM22" t="str">
            <v>Fast nie</v>
          </cell>
          <cell r="BN22" t="str">
            <v>Manchmal</v>
          </cell>
          <cell r="BO22" t="str">
            <v>Ziemlich oft</v>
          </cell>
          <cell r="BP22" t="str">
            <v>Sehr oft</v>
          </cell>
          <cell r="BQ22" t="str">
            <v/>
          </cell>
          <cell r="BR22" t="str">
            <v/>
          </cell>
          <cell r="BS22" t="str">
            <v>Wie oft waren Sie in der letzten Woche aufgewühlt, weil etwas unerwartet passiert ist?</v>
          </cell>
          <cell r="BT22" t="str">
            <v>Nie</v>
          </cell>
          <cell r="BU22" t="str">
            <v>Fast nie</v>
          </cell>
          <cell r="BV22" t="str">
            <v>Manchmal</v>
          </cell>
          <cell r="BW22" t="str">
            <v>Ziemlich oft</v>
          </cell>
          <cell r="BX22" t="str">
            <v>Sehr oft</v>
          </cell>
          <cell r="BY22" t="str">
            <v/>
          </cell>
          <cell r="BZ22" t="str">
            <v/>
          </cell>
        </row>
        <row r="23">
          <cell r="G23" t="str">
            <v>pss2</v>
          </cell>
          <cell r="H23">
            <v>0</v>
          </cell>
          <cell r="I23">
            <v>1</v>
          </cell>
          <cell r="J23">
            <v>2</v>
          </cell>
          <cell r="K23">
            <v>3</v>
          </cell>
          <cell r="L23">
            <v>4</v>
          </cell>
          <cell r="M23" t="str">
            <v/>
          </cell>
          <cell r="N23" t="str">
            <v/>
          </cell>
          <cell r="O23" t="str">
            <v>Koliko često ste tokom protekle nedelje imali osećaj da niste u stanju da kontrolišete važne stvari u svom životu?</v>
          </cell>
          <cell r="P23" t="str">
            <v>Uopšte ne</v>
          </cell>
          <cell r="Q23" t="str">
            <v>Skoro uopšte ne</v>
          </cell>
          <cell r="R23" t="str">
            <v>Ponekad</v>
          </cell>
          <cell r="S23" t="str">
            <v>Prilično često</v>
          </cell>
          <cell r="T23" t="str">
            <v>Vrlo često</v>
          </cell>
          <cell r="U23" t="str">
            <v/>
          </cell>
          <cell r="V23" t="str">
            <v/>
          </cell>
          <cell r="W23" t="str">
            <v>In the last week, how often have you felt that you were unable to control the important things in your life?</v>
          </cell>
          <cell r="X23" t="str">
            <v>Never</v>
          </cell>
          <cell r="Y23" t="str">
            <v>Almost never</v>
          </cell>
          <cell r="Z23" t="str">
            <v>Sometimes</v>
          </cell>
          <cell r="AA23" t="str">
            <v>Fairly often</v>
          </cell>
          <cell r="AB23" t="str">
            <v>Very often</v>
          </cell>
          <cell r="AC23" t="str">
            <v/>
          </cell>
          <cell r="AD23" t="str">
            <v/>
          </cell>
          <cell r="AE23" t="str">
            <v>Wie oft hatten Sie in der letzten Woche das Gefühl, nicht in der Lage zu sein, die wichtigen Dinge in Ihrem Leben kontrollieren zu können?</v>
          </cell>
          <cell r="AF23" t="str">
            <v>Nie</v>
          </cell>
          <cell r="AG23" t="str">
            <v>Fast nie</v>
          </cell>
          <cell r="AH23" t="str">
            <v>Manchmal</v>
          </cell>
          <cell r="AI23" t="str">
            <v>Ziemlich oft</v>
          </cell>
          <cell r="AJ23" t="str">
            <v>Sehr oft</v>
          </cell>
          <cell r="AK23" t="str">
            <v/>
          </cell>
          <cell r="AL23" t="str">
            <v/>
          </cell>
          <cell r="AM23" t="str">
            <v>Durant la semaine passé, combien de fois avez-vous eu le sentiment de ne pas pouvoir contrôler les aspects importants de votre vie ?</v>
          </cell>
          <cell r="AN23" t="str">
            <v>Jamais</v>
          </cell>
          <cell r="AO23" t="str">
            <v>Presque jamais</v>
          </cell>
          <cell r="AP23" t="str">
            <v xml:space="preserve">Parfois </v>
          </cell>
          <cell r="AQ23" t="str">
            <v>Assez souvent</v>
          </cell>
          <cell r="AR23" t="str">
            <v>Très souvent</v>
          </cell>
          <cell r="AU23" t="str">
            <v>Wie oft hatten Sie in der letzten Woche das Gefühl, nicht in der Lage zu sein, die wichtigen Dinge in Ihrem Leben kontrollieren zu können?</v>
          </cell>
          <cell r="AV23" t="str">
            <v>Nie</v>
          </cell>
          <cell r="AW23" t="str">
            <v>Fast nie</v>
          </cell>
          <cell r="AX23" t="str">
            <v>Manchmal</v>
          </cell>
          <cell r="AY23" t="str">
            <v>Ziemlich oft</v>
          </cell>
          <cell r="AZ23" t="str">
            <v>Sehr oft</v>
          </cell>
          <cell r="BA23" t="str">
            <v/>
          </cell>
          <cell r="BB23" t="str">
            <v/>
          </cell>
          <cell r="BC23" t="str">
            <v>Wie oft hatten Sie in der letzten Woche das Gefühl, nicht in der Lage zu sein, die wichtigen Dinge in Ihrem Leben kontrollieren zu können?</v>
          </cell>
          <cell r="BD23" t="str">
            <v>Nie</v>
          </cell>
          <cell r="BE23" t="str">
            <v>Fast nie</v>
          </cell>
          <cell r="BF23" t="str">
            <v>Manchmal</v>
          </cell>
          <cell r="BG23" t="str">
            <v>Ziemlich oft</v>
          </cell>
          <cell r="BH23" t="str">
            <v>Sehr oft</v>
          </cell>
          <cell r="BI23" t="str">
            <v/>
          </cell>
          <cell r="BJ23" t="str">
            <v/>
          </cell>
          <cell r="BK23" t="str">
            <v>Wie oft hatten Sie in der letzten Woche das Gefühl, nicht in der Lage zu sein, die wichtigen Dinge in Ihrem Leben kontrollieren zu können?</v>
          </cell>
          <cell r="BL23" t="str">
            <v>Nie</v>
          </cell>
          <cell r="BM23" t="str">
            <v>Fast nie</v>
          </cell>
          <cell r="BN23" t="str">
            <v>Manchmal</v>
          </cell>
          <cell r="BO23" t="str">
            <v>Ziemlich oft</v>
          </cell>
          <cell r="BP23" t="str">
            <v>Sehr oft</v>
          </cell>
          <cell r="BQ23" t="str">
            <v/>
          </cell>
          <cell r="BR23" t="str">
            <v/>
          </cell>
          <cell r="BS23" t="str">
            <v>Wie oft hatten Sie in der letzten Woche das Gefühl, nicht in der Lage zu sein, die wichtigen Dinge in Ihrem Leben kontrollieren zu können?</v>
          </cell>
          <cell r="BT23" t="str">
            <v>Nie</v>
          </cell>
          <cell r="BU23" t="str">
            <v>Fast nie</v>
          </cell>
          <cell r="BV23" t="str">
            <v>Manchmal</v>
          </cell>
          <cell r="BW23" t="str">
            <v>Ziemlich oft</v>
          </cell>
          <cell r="BX23" t="str">
            <v>Sehr oft</v>
          </cell>
          <cell r="BY23" t="str">
            <v/>
          </cell>
          <cell r="BZ23" t="str">
            <v/>
          </cell>
        </row>
        <row r="24">
          <cell r="G24" t="str">
            <v>pss3</v>
          </cell>
          <cell r="H24">
            <v>0</v>
          </cell>
          <cell r="I24">
            <v>1</v>
          </cell>
          <cell r="J24">
            <v>2</v>
          </cell>
          <cell r="K24">
            <v>3</v>
          </cell>
          <cell r="L24">
            <v>4</v>
          </cell>
          <cell r="M24" t="str">
            <v/>
          </cell>
          <cell r="N24" t="str">
            <v/>
          </cell>
          <cell r="O24" t="str">
            <v>Koliko često ste se u toku protekle nedelje osećali nervozno i pod stresom?</v>
          </cell>
          <cell r="P24" t="str">
            <v>Uopšte ne</v>
          </cell>
          <cell r="Q24" t="str">
            <v>Skoro uopšte ne</v>
          </cell>
          <cell r="R24" t="str">
            <v>Ponekad</v>
          </cell>
          <cell r="S24" t="str">
            <v>Prilično često</v>
          </cell>
          <cell r="T24" t="str">
            <v>Vrlo često</v>
          </cell>
          <cell r="U24" t="str">
            <v/>
          </cell>
          <cell r="V24" t="str">
            <v/>
          </cell>
          <cell r="W24" t="str">
            <v>In the last week, how often have you felt nervous and “stressed”?</v>
          </cell>
          <cell r="X24" t="str">
            <v>Never</v>
          </cell>
          <cell r="Y24" t="str">
            <v>Almost never</v>
          </cell>
          <cell r="Z24" t="str">
            <v>Sometimes</v>
          </cell>
          <cell r="AA24" t="str">
            <v>Fairly often</v>
          </cell>
          <cell r="AB24" t="str">
            <v>Very often</v>
          </cell>
          <cell r="AC24" t="str">
            <v/>
          </cell>
          <cell r="AD24" t="str">
            <v/>
          </cell>
          <cell r="AE24" t="str">
            <v>Wie oft haben Sie sich in der letzten Woche nervös und gestresst gefühlt?</v>
          </cell>
          <cell r="AF24" t="str">
            <v>Nie</v>
          </cell>
          <cell r="AG24" t="str">
            <v>Fast nie</v>
          </cell>
          <cell r="AH24" t="str">
            <v>Manchmal</v>
          </cell>
          <cell r="AI24" t="str">
            <v>Ziemlich oft</v>
          </cell>
          <cell r="AJ24" t="str">
            <v>Sehr oft</v>
          </cell>
          <cell r="AK24" t="str">
            <v/>
          </cell>
          <cell r="AL24" t="str">
            <v/>
          </cell>
          <cell r="AM24" t="str">
            <v>Durant la semaine passé, combien de fois vous êtes-vous senti(e) nerveux(se) et  'stressé(e)' ?</v>
          </cell>
          <cell r="AN24" t="str">
            <v>Jamais</v>
          </cell>
          <cell r="AO24" t="str">
            <v>Presque jamais</v>
          </cell>
          <cell r="AP24" t="str">
            <v xml:space="preserve">Parfois </v>
          </cell>
          <cell r="AQ24" t="str">
            <v>Assez souvent</v>
          </cell>
          <cell r="AR24" t="str">
            <v>Très souvent</v>
          </cell>
          <cell r="AU24" t="str">
            <v>Wie oft haben Sie sich in der letzten Woche nervös und gestresst gefühlt?</v>
          </cell>
          <cell r="AV24" t="str">
            <v>Nie</v>
          </cell>
          <cell r="AW24" t="str">
            <v>Fast nie</v>
          </cell>
          <cell r="AX24" t="str">
            <v>Manchmal</v>
          </cell>
          <cell r="AY24" t="str">
            <v>Ziemlich oft</v>
          </cell>
          <cell r="AZ24" t="str">
            <v>Sehr oft</v>
          </cell>
          <cell r="BA24" t="str">
            <v/>
          </cell>
          <cell r="BB24" t="str">
            <v/>
          </cell>
          <cell r="BC24" t="str">
            <v>Wie oft haben Sie sich in der letzten Woche nervös und gestresst gefühlt?</v>
          </cell>
          <cell r="BD24" t="str">
            <v>Nie</v>
          </cell>
          <cell r="BE24" t="str">
            <v>Fast nie</v>
          </cell>
          <cell r="BF24" t="str">
            <v>Manchmal</v>
          </cell>
          <cell r="BG24" t="str">
            <v>Ziemlich oft</v>
          </cell>
          <cell r="BH24" t="str">
            <v>Sehr oft</v>
          </cell>
          <cell r="BI24" t="str">
            <v/>
          </cell>
          <cell r="BJ24" t="str">
            <v/>
          </cell>
          <cell r="BK24" t="str">
            <v>Wie oft haben Sie sich in der letzten Woche nervös und gestresst gefühlt?</v>
          </cell>
          <cell r="BL24" t="str">
            <v>Nie</v>
          </cell>
          <cell r="BM24" t="str">
            <v>Fast nie</v>
          </cell>
          <cell r="BN24" t="str">
            <v>Manchmal</v>
          </cell>
          <cell r="BO24" t="str">
            <v>Ziemlich oft</v>
          </cell>
          <cell r="BP24" t="str">
            <v>Sehr oft</v>
          </cell>
          <cell r="BQ24" t="str">
            <v/>
          </cell>
          <cell r="BR24" t="str">
            <v/>
          </cell>
          <cell r="BS24" t="str">
            <v>Wie oft haben Sie sich in der letzten Woche nervös und gestresst gefühlt?</v>
          </cell>
          <cell r="BT24" t="str">
            <v>Nie</v>
          </cell>
          <cell r="BU24" t="str">
            <v>Fast nie</v>
          </cell>
          <cell r="BV24" t="str">
            <v>Manchmal</v>
          </cell>
          <cell r="BW24" t="str">
            <v>Ziemlich oft</v>
          </cell>
          <cell r="BX24" t="str">
            <v>Sehr oft</v>
          </cell>
          <cell r="BY24" t="str">
            <v/>
          </cell>
          <cell r="BZ24" t="str">
            <v/>
          </cell>
        </row>
        <row r="25">
          <cell r="G25" t="str">
            <v>pss4</v>
          </cell>
          <cell r="H25">
            <v>0</v>
          </cell>
          <cell r="I25">
            <v>1</v>
          </cell>
          <cell r="J25">
            <v>2</v>
          </cell>
          <cell r="K25">
            <v>3</v>
          </cell>
          <cell r="L25">
            <v>4</v>
          </cell>
          <cell r="M25" t="str">
            <v/>
          </cell>
          <cell r="N25" t="str">
            <v/>
          </cell>
          <cell r="O25" t="str">
            <v>Koliko često ste se u proteklih nedelju dana bili sigurni da ste u stanju da prevaziđete svoje lične probleme?</v>
          </cell>
          <cell r="P25" t="str">
            <v>Uopšte ne</v>
          </cell>
          <cell r="Q25" t="str">
            <v>Skoro uopšte ne</v>
          </cell>
          <cell r="R25" t="str">
            <v>Ponekad</v>
          </cell>
          <cell r="S25" t="str">
            <v>Prilično često</v>
          </cell>
          <cell r="T25" t="str">
            <v>Vrlo često</v>
          </cell>
          <cell r="U25" t="str">
            <v/>
          </cell>
          <cell r="V25" t="str">
            <v/>
          </cell>
          <cell r="W25" t="str">
            <v>In the last week, how often have you felt confident about your ability to handle your personal problems?</v>
          </cell>
          <cell r="X25" t="str">
            <v>Never</v>
          </cell>
          <cell r="Y25" t="str">
            <v>Almost never</v>
          </cell>
          <cell r="Z25" t="str">
            <v>Sometimes</v>
          </cell>
          <cell r="AA25" t="str">
            <v>Fairly often</v>
          </cell>
          <cell r="AB25" t="str">
            <v>Very often</v>
          </cell>
          <cell r="AC25" t="str">
            <v/>
          </cell>
          <cell r="AD25" t="str">
            <v/>
          </cell>
          <cell r="AE25" t="str">
            <v>Wie oft waren Sie in der letzten Woche zuversichtlich, dass Sie fähig sind, Ihre persönlichen Probleme zu bewältigen?</v>
          </cell>
          <cell r="AF25" t="str">
            <v>Nie</v>
          </cell>
          <cell r="AG25" t="str">
            <v>Fast nie</v>
          </cell>
          <cell r="AH25" t="str">
            <v>Manchmal</v>
          </cell>
          <cell r="AI25" t="str">
            <v>Ziemlich oft</v>
          </cell>
          <cell r="AJ25" t="str">
            <v>Sehr oft</v>
          </cell>
          <cell r="AK25" t="str">
            <v/>
          </cell>
          <cell r="AL25" t="str">
            <v/>
          </cell>
          <cell r="AM25" t="str">
            <v>Durant la semaine passé, combien de fois avez-vous eu confiance en votre capacité à gérer vos  problèmes personnels ?</v>
          </cell>
          <cell r="AN25" t="str">
            <v>Jamais</v>
          </cell>
          <cell r="AO25" t="str">
            <v>Presque jamais</v>
          </cell>
          <cell r="AP25" t="str">
            <v xml:space="preserve">Parfois </v>
          </cell>
          <cell r="AQ25" t="str">
            <v>Assez souvent</v>
          </cell>
          <cell r="AR25" t="str">
            <v>Très souvent</v>
          </cell>
          <cell r="AU25" t="str">
            <v>Wie oft waren Sie in der letzten Woche zuversichtlich, dass Sie fähig sind, Ihre persönlichen Probleme zu bewältigen?</v>
          </cell>
          <cell r="AV25" t="str">
            <v>Nie</v>
          </cell>
          <cell r="AW25" t="str">
            <v>Fast nie</v>
          </cell>
          <cell r="AX25" t="str">
            <v>Manchmal</v>
          </cell>
          <cell r="AY25" t="str">
            <v>Ziemlich oft</v>
          </cell>
          <cell r="AZ25" t="str">
            <v>Sehr oft</v>
          </cell>
          <cell r="BA25" t="str">
            <v/>
          </cell>
          <cell r="BB25" t="str">
            <v/>
          </cell>
          <cell r="BC25" t="str">
            <v>Wie oft waren Sie in der letzten Woche zuversichtlich, dass Sie fähig sind, Ihre persönlichen Probleme zu bewältigen?</v>
          </cell>
          <cell r="BD25" t="str">
            <v>Nie</v>
          </cell>
          <cell r="BE25" t="str">
            <v>Fast nie</v>
          </cell>
          <cell r="BF25" t="str">
            <v>Manchmal</v>
          </cell>
          <cell r="BG25" t="str">
            <v>Ziemlich oft</v>
          </cell>
          <cell r="BH25" t="str">
            <v>Sehr oft</v>
          </cell>
          <cell r="BI25" t="str">
            <v/>
          </cell>
          <cell r="BJ25" t="str">
            <v/>
          </cell>
          <cell r="BK25" t="str">
            <v>Wie oft waren Sie in der letzten Woche zuversichtlich, dass Sie fähig sind, Ihre persönlichen Probleme zu bewältigen?</v>
          </cell>
          <cell r="BL25" t="str">
            <v>Nie</v>
          </cell>
          <cell r="BM25" t="str">
            <v>Fast nie</v>
          </cell>
          <cell r="BN25" t="str">
            <v>Manchmal</v>
          </cell>
          <cell r="BO25" t="str">
            <v>Ziemlich oft</v>
          </cell>
          <cell r="BP25" t="str">
            <v>Sehr oft</v>
          </cell>
          <cell r="BQ25" t="str">
            <v/>
          </cell>
          <cell r="BR25" t="str">
            <v/>
          </cell>
          <cell r="BS25" t="str">
            <v>Wie oft waren Sie in der letzten Woche zuversichtlich, dass Sie fähig sind, Ihre persönlichen Probleme zu bewältigen?</v>
          </cell>
          <cell r="BT25" t="str">
            <v>Nie</v>
          </cell>
          <cell r="BU25" t="str">
            <v>Fast nie</v>
          </cell>
          <cell r="BV25" t="str">
            <v>Manchmal</v>
          </cell>
          <cell r="BW25" t="str">
            <v>Ziemlich oft</v>
          </cell>
          <cell r="BX25" t="str">
            <v>Sehr oft</v>
          </cell>
          <cell r="BY25" t="str">
            <v/>
          </cell>
          <cell r="BZ25" t="str">
            <v/>
          </cell>
        </row>
        <row r="26">
          <cell r="G26" t="str">
            <v>pss5</v>
          </cell>
          <cell r="H26">
            <v>0</v>
          </cell>
          <cell r="I26">
            <v>1</v>
          </cell>
          <cell r="J26">
            <v>2</v>
          </cell>
          <cell r="K26">
            <v>3</v>
          </cell>
          <cell r="L26">
            <v>4</v>
          </cell>
          <cell r="M26" t="str">
            <v/>
          </cell>
          <cell r="N26" t="str">
            <v/>
          </cell>
          <cell r="O26" t="str">
            <v>Koliko često ste tokom protekle nedelje imali osećaj da se stvari odvijaju u vašu korist?</v>
          </cell>
          <cell r="P26" t="str">
            <v>Uopšte ne</v>
          </cell>
          <cell r="Q26" t="str">
            <v>Skoro uopšte ne</v>
          </cell>
          <cell r="R26" t="str">
            <v>Ponekad</v>
          </cell>
          <cell r="S26" t="str">
            <v>Prilično često</v>
          </cell>
          <cell r="T26" t="str">
            <v>Vrlo često</v>
          </cell>
          <cell r="U26" t="str">
            <v/>
          </cell>
          <cell r="V26" t="str">
            <v/>
          </cell>
          <cell r="W26" t="str">
            <v>In the last week, how often have you felt that things were going your way?</v>
          </cell>
          <cell r="X26" t="str">
            <v>Never</v>
          </cell>
          <cell r="Y26" t="str">
            <v>Almost never</v>
          </cell>
          <cell r="Z26" t="str">
            <v>Sometimes</v>
          </cell>
          <cell r="AA26" t="str">
            <v>Fairly often</v>
          </cell>
          <cell r="AB26" t="str">
            <v>Very often</v>
          </cell>
          <cell r="AC26" t="str">
            <v/>
          </cell>
          <cell r="AD26" t="str">
            <v/>
          </cell>
          <cell r="AE26" t="str">
            <v>Wie oft hatten Sie in der letzten Woche das Gefühl, dass sich die Dinge zu Ihren Gunsten entwickeln?</v>
          </cell>
          <cell r="AF26" t="str">
            <v>Nie</v>
          </cell>
          <cell r="AG26" t="str">
            <v>Fast nie</v>
          </cell>
          <cell r="AH26" t="str">
            <v>Manchmal</v>
          </cell>
          <cell r="AI26" t="str">
            <v>Ziemlich oft</v>
          </cell>
          <cell r="AJ26" t="str">
            <v>Sehr oft</v>
          </cell>
          <cell r="AK26" t="str">
            <v/>
          </cell>
          <cell r="AL26" t="str">
            <v/>
          </cell>
          <cell r="AM26" t="str">
            <v>Durant la semaine passé, combien de fois avez-vous eu  le sentiment les choses allaient comme vous le vouliez ?</v>
          </cell>
          <cell r="AN26" t="str">
            <v>Jamais</v>
          </cell>
          <cell r="AO26" t="str">
            <v>Presque jamais</v>
          </cell>
          <cell r="AP26" t="str">
            <v xml:space="preserve">Parfois </v>
          </cell>
          <cell r="AQ26" t="str">
            <v>Assez souvent</v>
          </cell>
          <cell r="AR26" t="str">
            <v>Très souvent</v>
          </cell>
          <cell r="AU26" t="str">
            <v>Wie oft hatten Sie in der letzten Woche das Gefühl, dass sich die Dinge zu Ihren Gunsten entwickeln?</v>
          </cell>
          <cell r="AV26" t="str">
            <v>Nie</v>
          </cell>
          <cell r="AW26" t="str">
            <v>Fast nie</v>
          </cell>
          <cell r="AX26" t="str">
            <v>Manchmal</v>
          </cell>
          <cell r="AY26" t="str">
            <v>Ziemlich oft</v>
          </cell>
          <cell r="AZ26" t="str">
            <v>Sehr oft</v>
          </cell>
          <cell r="BA26" t="str">
            <v/>
          </cell>
          <cell r="BB26" t="str">
            <v/>
          </cell>
          <cell r="BC26" t="str">
            <v>Wie oft hatten Sie in der letzten Woche das Gefühl, dass sich die Dinge zu Ihren Gunsten entwickeln?</v>
          </cell>
          <cell r="BD26" t="str">
            <v>Nie</v>
          </cell>
          <cell r="BE26" t="str">
            <v>Fast nie</v>
          </cell>
          <cell r="BF26" t="str">
            <v>Manchmal</v>
          </cell>
          <cell r="BG26" t="str">
            <v>Ziemlich oft</v>
          </cell>
          <cell r="BH26" t="str">
            <v>Sehr oft</v>
          </cell>
          <cell r="BI26" t="str">
            <v/>
          </cell>
          <cell r="BJ26" t="str">
            <v/>
          </cell>
          <cell r="BK26" t="str">
            <v>Wie oft hatten Sie in der letzten Woche das Gefühl, dass sich die Dinge zu Ihren Gunsten entwickeln?</v>
          </cell>
          <cell r="BL26" t="str">
            <v>Nie</v>
          </cell>
          <cell r="BM26" t="str">
            <v>Fast nie</v>
          </cell>
          <cell r="BN26" t="str">
            <v>Manchmal</v>
          </cell>
          <cell r="BO26" t="str">
            <v>Ziemlich oft</v>
          </cell>
          <cell r="BP26" t="str">
            <v>Sehr oft</v>
          </cell>
          <cell r="BQ26" t="str">
            <v/>
          </cell>
          <cell r="BR26" t="str">
            <v/>
          </cell>
          <cell r="BS26" t="str">
            <v>Wie oft hatten Sie in der letzten Woche das Gefühl, dass sich die Dinge zu Ihren Gunsten entwickeln?</v>
          </cell>
          <cell r="BT26" t="str">
            <v>Nie</v>
          </cell>
          <cell r="BU26" t="str">
            <v>Fast nie</v>
          </cell>
          <cell r="BV26" t="str">
            <v>Manchmal</v>
          </cell>
          <cell r="BW26" t="str">
            <v>Ziemlich oft</v>
          </cell>
          <cell r="BX26" t="str">
            <v>Sehr oft</v>
          </cell>
          <cell r="BY26" t="str">
            <v/>
          </cell>
          <cell r="BZ26" t="str">
            <v/>
          </cell>
        </row>
        <row r="27">
          <cell r="G27" t="str">
            <v>pss6</v>
          </cell>
          <cell r="H27">
            <v>0</v>
          </cell>
          <cell r="I27">
            <v>1</v>
          </cell>
          <cell r="J27">
            <v>2</v>
          </cell>
          <cell r="K27">
            <v>3</v>
          </cell>
          <cell r="L27">
            <v>4</v>
          </cell>
          <cell r="M27" t="str">
            <v/>
          </cell>
          <cell r="N27" t="str">
            <v/>
          </cell>
          <cell r="O27" t="str">
            <v>Koliko često ste tokom protekle nedelje imali utisak da niste dorasli svim zadacima koji su pred vama?</v>
          </cell>
          <cell r="P27" t="str">
            <v>Uopšte ne</v>
          </cell>
          <cell r="Q27" t="str">
            <v>Skoro uopšte ne</v>
          </cell>
          <cell r="R27" t="str">
            <v>Ponekad</v>
          </cell>
          <cell r="S27" t="str">
            <v>Prilično često</v>
          </cell>
          <cell r="T27" t="str">
            <v>Vrlo često</v>
          </cell>
          <cell r="U27" t="str">
            <v/>
          </cell>
          <cell r="V27" t="str">
            <v/>
          </cell>
          <cell r="W27" t="str">
            <v>In the last week, how often have you found that you could not cope with all the things that you had to do?</v>
          </cell>
          <cell r="X27" t="str">
            <v>Never</v>
          </cell>
          <cell r="Y27" t="str">
            <v>Almost never</v>
          </cell>
          <cell r="Z27" t="str">
            <v>Sometimes</v>
          </cell>
          <cell r="AA27" t="str">
            <v>Fairly often</v>
          </cell>
          <cell r="AB27" t="str">
            <v>Very often</v>
          </cell>
          <cell r="AC27" t="str">
            <v/>
          </cell>
          <cell r="AD27" t="str">
            <v/>
          </cell>
          <cell r="AE27" t="str">
            <v>Wie oft hatten Sie in der letzten Woche den Eindruck, nicht all Ihren anstehenden Aufgaben gewachsen zu sein?</v>
          </cell>
          <cell r="AF27" t="str">
            <v>Nie</v>
          </cell>
          <cell r="AG27" t="str">
            <v>Fast nie</v>
          </cell>
          <cell r="AH27" t="str">
            <v>Manchmal</v>
          </cell>
          <cell r="AI27" t="str">
            <v>Ziemlich oft</v>
          </cell>
          <cell r="AJ27" t="str">
            <v>Sehr oft</v>
          </cell>
          <cell r="AK27" t="str">
            <v/>
          </cell>
          <cell r="AL27" t="str">
            <v/>
          </cell>
          <cell r="AM27" t="str">
            <v>Durant la semaine passé, combien de fois avez-vous pensé que vous ne pourriez pas venir à bout de tout ce que vous aviez à faire?</v>
          </cell>
          <cell r="AN27" t="str">
            <v>Jamais</v>
          </cell>
          <cell r="AO27" t="str">
            <v>Presque jamais</v>
          </cell>
          <cell r="AP27" t="str">
            <v xml:space="preserve">Parfois </v>
          </cell>
          <cell r="AQ27" t="str">
            <v>Assez souvent</v>
          </cell>
          <cell r="AR27" t="str">
            <v>Très souvent</v>
          </cell>
          <cell r="AU27" t="str">
            <v>Wie oft hatten Sie in der letzten Woche den Eindruck, nicht all Ihren anstehenden Aufgaben gewachsen zu sein?</v>
          </cell>
          <cell r="AV27" t="str">
            <v>Nie</v>
          </cell>
          <cell r="AW27" t="str">
            <v>Fast nie</v>
          </cell>
          <cell r="AX27" t="str">
            <v>Manchmal</v>
          </cell>
          <cell r="AY27" t="str">
            <v>Ziemlich oft</v>
          </cell>
          <cell r="AZ27" t="str">
            <v>Sehr oft</v>
          </cell>
          <cell r="BA27" t="str">
            <v/>
          </cell>
          <cell r="BB27" t="str">
            <v/>
          </cell>
          <cell r="BC27" t="str">
            <v>Wie oft hatten Sie in der letzten Woche den Eindruck, nicht all Ihren anstehenden Aufgaben gewachsen zu sein?</v>
          </cell>
          <cell r="BD27" t="str">
            <v>Nie</v>
          </cell>
          <cell r="BE27" t="str">
            <v>Fast nie</v>
          </cell>
          <cell r="BF27" t="str">
            <v>Manchmal</v>
          </cell>
          <cell r="BG27" t="str">
            <v>Ziemlich oft</v>
          </cell>
          <cell r="BH27" t="str">
            <v>Sehr oft</v>
          </cell>
          <cell r="BI27" t="str">
            <v/>
          </cell>
          <cell r="BJ27" t="str">
            <v/>
          </cell>
          <cell r="BK27" t="str">
            <v>Wie oft hatten Sie in der letzten Woche den Eindruck, nicht all Ihren anstehenden Aufgaben gewachsen zu sein?</v>
          </cell>
          <cell r="BL27" t="str">
            <v>Nie</v>
          </cell>
          <cell r="BM27" t="str">
            <v>Fast nie</v>
          </cell>
          <cell r="BN27" t="str">
            <v>Manchmal</v>
          </cell>
          <cell r="BO27" t="str">
            <v>Ziemlich oft</v>
          </cell>
          <cell r="BP27" t="str">
            <v>Sehr oft</v>
          </cell>
          <cell r="BQ27" t="str">
            <v/>
          </cell>
          <cell r="BR27" t="str">
            <v/>
          </cell>
          <cell r="BS27" t="str">
            <v>Wie oft hatten Sie in der letzten Woche den Eindruck, nicht all Ihren anstehenden Aufgaben gewachsen zu sein?</v>
          </cell>
          <cell r="BT27" t="str">
            <v>Nie</v>
          </cell>
          <cell r="BU27" t="str">
            <v>Fast nie</v>
          </cell>
          <cell r="BV27" t="str">
            <v>Manchmal</v>
          </cell>
          <cell r="BW27" t="str">
            <v>Ziemlich oft</v>
          </cell>
          <cell r="BX27" t="str">
            <v>Sehr oft</v>
          </cell>
          <cell r="BY27" t="str">
            <v/>
          </cell>
          <cell r="BZ27" t="str">
            <v/>
          </cell>
        </row>
        <row r="28">
          <cell r="G28" t="str">
            <v>pss7</v>
          </cell>
          <cell r="H28">
            <v>0</v>
          </cell>
          <cell r="I28">
            <v>1</v>
          </cell>
          <cell r="J28">
            <v>2</v>
          </cell>
          <cell r="K28">
            <v>3</v>
          </cell>
          <cell r="L28">
            <v>4</v>
          </cell>
          <cell r="M28" t="str">
            <v/>
          </cell>
          <cell r="N28" t="str">
            <v/>
          </cell>
          <cell r="O28" t="str">
            <v>Koliko često ste tokom protekle nedelje bili u stanju da utičete na neprijatne situacije u vašem životu?</v>
          </cell>
          <cell r="P28" t="str">
            <v>Uopšte ne</v>
          </cell>
          <cell r="Q28" t="str">
            <v>Skoro uopšte ne</v>
          </cell>
          <cell r="R28" t="str">
            <v>Ponekad</v>
          </cell>
          <cell r="S28" t="str">
            <v>Prilično često</v>
          </cell>
          <cell r="T28" t="str">
            <v>Vrlo često</v>
          </cell>
          <cell r="U28" t="str">
            <v/>
          </cell>
          <cell r="V28" t="str">
            <v/>
          </cell>
          <cell r="W28" t="str">
            <v>In the last week, how often have you been able to control irritations in your life?</v>
          </cell>
          <cell r="X28" t="str">
            <v>Never</v>
          </cell>
          <cell r="Y28" t="str">
            <v>Almost never</v>
          </cell>
          <cell r="Z28" t="str">
            <v>Sometimes</v>
          </cell>
          <cell r="AA28" t="str">
            <v>Fairly often</v>
          </cell>
          <cell r="AB28" t="str">
            <v>Very often</v>
          </cell>
          <cell r="AC28" t="str">
            <v/>
          </cell>
          <cell r="AD28" t="str">
            <v/>
          </cell>
          <cell r="AE28" t="str">
            <v>Wie oft waren Sie in der letzten Woche in der Lage, ärgerliche Situationen in Ihrem Leben zu beeinflussen?</v>
          </cell>
          <cell r="AF28" t="str">
            <v>Nie</v>
          </cell>
          <cell r="AG28" t="str">
            <v>Fast nie</v>
          </cell>
          <cell r="AH28" t="str">
            <v>Manchmal</v>
          </cell>
          <cell r="AI28" t="str">
            <v>Ziemlich oft</v>
          </cell>
          <cell r="AJ28" t="str">
            <v>Sehr oft</v>
          </cell>
          <cell r="AK28" t="str">
            <v/>
          </cell>
          <cell r="AL28" t="str">
            <v/>
          </cell>
          <cell r="AM28" t="str">
            <v>Durant la semaine passé, combien de fois avez-vous été capable de contrôler les irritations que vous éprouvez dans votre vie ?</v>
          </cell>
          <cell r="AN28" t="str">
            <v>Jamais</v>
          </cell>
          <cell r="AO28" t="str">
            <v>Presque jamais</v>
          </cell>
          <cell r="AP28" t="str">
            <v xml:space="preserve">Parfois </v>
          </cell>
          <cell r="AQ28" t="str">
            <v>Assez souvent</v>
          </cell>
          <cell r="AR28" t="str">
            <v>Très souvent</v>
          </cell>
          <cell r="AU28" t="str">
            <v>Wie oft waren Sie in der letzten Woche in der Lage, ärgerliche Situationen in Ihrem Leben zu beeinflussen?</v>
          </cell>
          <cell r="AV28" t="str">
            <v>Nie</v>
          </cell>
          <cell r="AW28" t="str">
            <v>Fast nie</v>
          </cell>
          <cell r="AX28" t="str">
            <v>Manchmal</v>
          </cell>
          <cell r="AY28" t="str">
            <v>Ziemlich oft</v>
          </cell>
          <cell r="AZ28" t="str">
            <v>Sehr oft</v>
          </cell>
          <cell r="BA28" t="str">
            <v/>
          </cell>
          <cell r="BB28" t="str">
            <v/>
          </cell>
          <cell r="BC28" t="str">
            <v>Wie oft waren Sie in der letzten Woche in der Lage, ärgerliche Situationen in Ihrem Leben zu beeinflussen?</v>
          </cell>
          <cell r="BD28" t="str">
            <v>Nie</v>
          </cell>
          <cell r="BE28" t="str">
            <v>Fast nie</v>
          </cell>
          <cell r="BF28" t="str">
            <v>Manchmal</v>
          </cell>
          <cell r="BG28" t="str">
            <v>Ziemlich oft</v>
          </cell>
          <cell r="BH28" t="str">
            <v>Sehr oft</v>
          </cell>
          <cell r="BI28" t="str">
            <v/>
          </cell>
          <cell r="BJ28" t="str">
            <v/>
          </cell>
          <cell r="BK28" t="str">
            <v>Wie oft waren Sie in der letzten Woche in der Lage, ärgerliche Situationen in Ihrem Leben zu beeinflussen?</v>
          </cell>
          <cell r="BL28" t="str">
            <v>Nie</v>
          </cell>
          <cell r="BM28" t="str">
            <v>Fast nie</v>
          </cell>
          <cell r="BN28" t="str">
            <v>Manchmal</v>
          </cell>
          <cell r="BO28" t="str">
            <v>Ziemlich oft</v>
          </cell>
          <cell r="BP28" t="str">
            <v>Sehr oft</v>
          </cell>
          <cell r="BQ28" t="str">
            <v/>
          </cell>
          <cell r="BR28" t="str">
            <v/>
          </cell>
          <cell r="BS28" t="str">
            <v>Wie oft waren Sie in der letzten Woche in der Lage, ärgerliche Situationen in Ihrem Leben zu beeinflussen?</v>
          </cell>
          <cell r="BT28" t="str">
            <v>Nie</v>
          </cell>
          <cell r="BU28" t="str">
            <v>Fast nie</v>
          </cell>
          <cell r="BV28" t="str">
            <v>Manchmal</v>
          </cell>
          <cell r="BW28" t="str">
            <v>Ziemlich oft</v>
          </cell>
          <cell r="BX28" t="str">
            <v>Sehr oft</v>
          </cell>
          <cell r="BY28" t="str">
            <v/>
          </cell>
          <cell r="BZ28" t="str">
            <v/>
          </cell>
        </row>
        <row r="29">
          <cell r="G29" t="str">
            <v>pss8</v>
          </cell>
          <cell r="H29">
            <v>0</v>
          </cell>
          <cell r="I29">
            <v>1</v>
          </cell>
          <cell r="J29">
            <v>2</v>
          </cell>
          <cell r="K29">
            <v>3</v>
          </cell>
          <cell r="L29">
            <v>4</v>
          </cell>
          <cell r="M29" t="str">
            <v/>
          </cell>
          <cell r="N29" t="str">
            <v/>
          </cell>
          <cell r="O29" t="str">
            <v>Koliko često ste tokom protekle nedelje imali osećaj da imate sve pod kontrolom?</v>
          </cell>
          <cell r="P29" t="str">
            <v>Uopšte ne</v>
          </cell>
          <cell r="Q29" t="str">
            <v>Skoro uopšte ne</v>
          </cell>
          <cell r="R29" t="str">
            <v>Ponekad</v>
          </cell>
          <cell r="S29" t="str">
            <v>Prilično često</v>
          </cell>
          <cell r="T29" t="str">
            <v>Vrlo često</v>
          </cell>
          <cell r="U29" t="str">
            <v/>
          </cell>
          <cell r="V29" t="str">
            <v/>
          </cell>
          <cell r="W29" t="str">
            <v>In the last week, how often have you felt that you were on top of things?</v>
          </cell>
          <cell r="X29" t="str">
            <v>Never</v>
          </cell>
          <cell r="Y29" t="str">
            <v>Almost never</v>
          </cell>
          <cell r="Z29" t="str">
            <v>Sometimes</v>
          </cell>
          <cell r="AA29" t="str">
            <v>Fairly often</v>
          </cell>
          <cell r="AB29" t="str">
            <v>Very often</v>
          </cell>
          <cell r="AC29" t="str">
            <v/>
          </cell>
          <cell r="AD29" t="str">
            <v/>
          </cell>
          <cell r="AE29" t="str">
            <v>Wie oft hatten Sie in der letzten Woche das Gefühl, alles im Griff zu haben?</v>
          </cell>
          <cell r="AF29" t="str">
            <v>Nie</v>
          </cell>
          <cell r="AG29" t="str">
            <v>Fast nie</v>
          </cell>
          <cell r="AH29" t="str">
            <v>Manchmal</v>
          </cell>
          <cell r="AI29" t="str">
            <v>Ziemlich oft</v>
          </cell>
          <cell r="AJ29" t="str">
            <v>Sehr oft</v>
          </cell>
          <cell r="AK29" t="str">
            <v/>
          </cell>
          <cell r="AL29" t="str">
            <v/>
          </cell>
          <cell r="AM29" t="str">
            <v>Durant la semaine passé, combien de fois avez vous eu le sentiment de vraiment "dominer la situation"?</v>
          </cell>
          <cell r="AN29" t="str">
            <v>Jamais</v>
          </cell>
          <cell r="AO29" t="str">
            <v>Presque jamais</v>
          </cell>
          <cell r="AP29" t="str">
            <v xml:space="preserve">Parfois </v>
          </cell>
          <cell r="AQ29" t="str">
            <v>Assez souvent</v>
          </cell>
          <cell r="AR29" t="str">
            <v>Très souvent</v>
          </cell>
          <cell r="AU29" t="str">
            <v>Wie oft hatten Sie in der letzten Woche das Gefühl, alles im Griff zu haben?</v>
          </cell>
          <cell r="AV29" t="str">
            <v>Nie</v>
          </cell>
          <cell r="AW29" t="str">
            <v>Fast nie</v>
          </cell>
          <cell r="AX29" t="str">
            <v>Manchmal</v>
          </cell>
          <cell r="AY29" t="str">
            <v>Ziemlich oft</v>
          </cell>
          <cell r="AZ29" t="str">
            <v>Sehr oft</v>
          </cell>
          <cell r="BA29" t="str">
            <v/>
          </cell>
          <cell r="BB29" t="str">
            <v/>
          </cell>
          <cell r="BC29" t="str">
            <v>Wie oft hatten Sie in der letzten Woche das Gefühl, alles im Griff zu haben?</v>
          </cell>
          <cell r="BD29" t="str">
            <v>Nie</v>
          </cell>
          <cell r="BE29" t="str">
            <v>Fast nie</v>
          </cell>
          <cell r="BF29" t="str">
            <v>Manchmal</v>
          </cell>
          <cell r="BG29" t="str">
            <v>Ziemlich oft</v>
          </cell>
          <cell r="BH29" t="str">
            <v>Sehr oft</v>
          </cell>
          <cell r="BI29" t="str">
            <v/>
          </cell>
          <cell r="BJ29" t="str">
            <v/>
          </cell>
          <cell r="BK29" t="str">
            <v>Wie oft hatten Sie in der letzten Woche das Gefühl, alles im Griff zu haben?</v>
          </cell>
          <cell r="BL29" t="str">
            <v>Nie</v>
          </cell>
          <cell r="BM29" t="str">
            <v>Fast nie</v>
          </cell>
          <cell r="BN29" t="str">
            <v>Manchmal</v>
          </cell>
          <cell r="BO29" t="str">
            <v>Ziemlich oft</v>
          </cell>
          <cell r="BP29" t="str">
            <v>Sehr oft</v>
          </cell>
          <cell r="BQ29" t="str">
            <v/>
          </cell>
          <cell r="BR29" t="str">
            <v/>
          </cell>
          <cell r="BS29" t="str">
            <v>Wie oft hatten Sie in der letzten Woche das Gefühl, alles im Griff zu haben?</v>
          </cell>
          <cell r="BT29" t="str">
            <v>Nie</v>
          </cell>
          <cell r="BU29" t="str">
            <v>Fast nie</v>
          </cell>
          <cell r="BV29" t="str">
            <v>Manchmal</v>
          </cell>
          <cell r="BW29" t="str">
            <v>Ziemlich oft</v>
          </cell>
          <cell r="BX29" t="str">
            <v>Sehr oft</v>
          </cell>
          <cell r="BY29" t="str">
            <v/>
          </cell>
          <cell r="BZ29" t="str">
            <v/>
          </cell>
        </row>
        <row r="30">
          <cell r="G30" t="str">
            <v>pss9</v>
          </cell>
          <cell r="H30">
            <v>0</v>
          </cell>
          <cell r="I30">
            <v>1</v>
          </cell>
          <cell r="J30">
            <v>2</v>
          </cell>
          <cell r="K30">
            <v>3</v>
          </cell>
          <cell r="L30">
            <v>4</v>
          </cell>
          <cell r="M30" t="str">
            <v/>
          </cell>
          <cell r="N30" t="str">
            <v/>
          </cell>
          <cell r="O30" t="str">
            <v>Koliko često ste se u toku protekle nedelje nervirali zbog stvari koje nisu pod vašom kontrolom?</v>
          </cell>
          <cell r="P30" t="str">
            <v>Uopšte ne</v>
          </cell>
          <cell r="Q30" t="str">
            <v>Skoro uopšte ne</v>
          </cell>
          <cell r="R30" t="str">
            <v>Ponekad</v>
          </cell>
          <cell r="S30" t="str">
            <v>Prilično često</v>
          </cell>
          <cell r="T30" t="str">
            <v>Vrlo često</v>
          </cell>
          <cell r="U30" t="str">
            <v/>
          </cell>
          <cell r="V30" t="str">
            <v/>
          </cell>
          <cell r="W30" t="str">
            <v>In the last week, how often have you been angered because of things that were outside of your control?</v>
          </cell>
          <cell r="X30" t="str">
            <v>Never</v>
          </cell>
          <cell r="Y30" t="str">
            <v>Almost never</v>
          </cell>
          <cell r="Z30" t="str">
            <v>Sometimes</v>
          </cell>
          <cell r="AA30" t="str">
            <v>Fairly often</v>
          </cell>
          <cell r="AB30" t="str">
            <v>Very often</v>
          </cell>
          <cell r="AC30" t="str">
            <v/>
          </cell>
          <cell r="AD30" t="str">
            <v/>
          </cell>
          <cell r="AE30" t="str">
            <v>Wie oft haben Sie sich in der letzten Woche über Dinge geärgert, über die Sie keine Kontrolle hatten?</v>
          </cell>
          <cell r="AF30" t="str">
            <v>Nie</v>
          </cell>
          <cell r="AG30" t="str">
            <v>Fast nie</v>
          </cell>
          <cell r="AH30" t="str">
            <v>Manchmal</v>
          </cell>
          <cell r="AI30" t="str">
            <v>Ziemlich oft</v>
          </cell>
          <cell r="AJ30" t="str">
            <v>Sehr oft</v>
          </cell>
          <cell r="AK30" t="str">
            <v/>
          </cell>
          <cell r="AL30" t="str">
            <v/>
          </cell>
          <cell r="AM30" t="str">
            <v>Durant la semaine passé, combien de fois  vous êtes-vous mis(e) en colère à cause de choses qui arrivaient et sur lesquelles vous n'aviez pas de contrôle?</v>
          </cell>
          <cell r="AN30" t="str">
            <v>Jamais</v>
          </cell>
          <cell r="AO30" t="str">
            <v>Presque jamais</v>
          </cell>
          <cell r="AP30" t="str">
            <v xml:space="preserve">Parfois </v>
          </cell>
          <cell r="AQ30" t="str">
            <v>Assez souvent</v>
          </cell>
          <cell r="AR30" t="str">
            <v>Très souvent</v>
          </cell>
          <cell r="AU30" t="str">
            <v>Wie oft haben Sie sich in der letzten Woche über Dinge geärgert, über die Sie keine Kontrolle hatten?</v>
          </cell>
          <cell r="AV30" t="str">
            <v>Nie</v>
          </cell>
          <cell r="AW30" t="str">
            <v>Fast nie</v>
          </cell>
          <cell r="AX30" t="str">
            <v>Manchmal</v>
          </cell>
          <cell r="AY30" t="str">
            <v>Ziemlich oft</v>
          </cell>
          <cell r="AZ30" t="str">
            <v>Sehr oft</v>
          </cell>
          <cell r="BA30" t="str">
            <v/>
          </cell>
          <cell r="BB30" t="str">
            <v/>
          </cell>
          <cell r="BC30" t="str">
            <v>Wie oft haben Sie sich in der letzten Woche über Dinge geärgert, über die Sie keine Kontrolle hatten?</v>
          </cell>
          <cell r="BD30" t="str">
            <v>Nie</v>
          </cell>
          <cell r="BE30" t="str">
            <v>Fast nie</v>
          </cell>
          <cell r="BF30" t="str">
            <v>Manchmal</v>
          </cell>
          <cell r="BG30" t="str">
            <v>Ziemlich oft</v>
          </cell>
          <cell r="BH30" t="str">
            <v>Sehr oft</v>
          </cell>
          <cell r="BI30" t="str">
            <v/>
          </cell>
          <cell r="BJ30" t="str">
            <v/>
          </cell>
          <cell r="BK30" t="str">
            <v>Wie oft haben Sie sich in der letzten Woche über Dinge geärgert, über die Sie keine Kontrolle hatten?</v>
          </cell>
          <cell r="BL30" t="str">
            <v>Nie</v>
          </cell>
          <cell r="BM30" t="str">
            <v>Fast nie</v>
          </cell>
          <cell r="BN30" t="str">
            <v>Manchmal</v>
          </cell>
          <cell r="BO30" t="str">
            <v>Ziemlich oft</v>
          </cell>
          <cell r="BP30" t="str">
            <v>Sehr oft</v>
          </cell>
          <cell r="BQ30" t="str">
            <v/>
          </cell>
          <cell r="BR30" t="str">
            <v/>
          </cell>
          <cell r="BS30" t="str">
            <v>Wie oft haben Sie sich in der letzten Woche über Dinge geärgert, über die Sie keine Kontrolle hatten?</v>
          </cell>
          <cell r="BT30" t="str">
            <v>Nie</v>
          </cell>
          <cell r="BU30" t="str">
            <v>Fast nie</v>
          </cell>
          <cell r="BV30" t="str">
            <v>Manchmal</v>
          </cell>
          <cell r="BW30" t="str">
            <v>Ziemlich oft</v>
          </cell>
          <cell r="BX30" t="str">
            <v>Sehr oft</v>
          </cell>
          <cell r="BY30" t="str">
            <v/>
          </cell>
          <cell r="BZ30" t="str">
            <v/>
          </cell>
        </row>
        <row r="31">
          <cell r="G31" t="str">
            <v>pss10</v>
          </cell>
          <cell r="H31">
            <v>0</v>
          </cell>
          <cell r="I31">
            <v>1</v>
          </cell>
          <cell r="J31">
            <v>2</v>
          </cell>
          <cell r="K31">
            <v>3</v>
          </cell>
          <cell r="L31">
            <v>4</v>
          </cell>
          <cell r="M31" t="str">
            <v/>
          </cell>
          <cell r="N31" t="str">
            <v/>
          </cell>
          <cell r="O31" t="str">
            <v>Koliko često ste tokom protekle nedelje imali osećaj da se da se nagomilalo toliko problema da ih jednostavno ne možete rešiti?</v>
          </cell>
          <cell r="P31" t="str">
            <v>Uopšte ne</v>
          </cell>
          <cell r="Q31" t="str">
            <v>Skoro uopšte ne</v>
          </cell>
          <cell r="R31" t="str">
            <v>Ponekad</v>
          </cell>
          <cell r="S31" t="str">
            <v>Prilično često</v>
          </cell>
          <cell r="T31" t="str">
            <v>Vrlo često</v>
          </cell>
          <cell r="U31" t="str">
            <v/>
          </cell>
          <cell r="V31" t="str">
            <v/>
          </cell>
          <cell r="W31" t="str">
            <v>In the last week, how often have you felt difficulties were piling up so high that you could not overcome them?</v>
          </cell>
          <cell r="X31" t="str">
            <v>Never</v>
          </cell>
          <cell r="Y31" t="str">
            <v>Almost never</v>
          </cell>
          <cell r="Z31" t="str">
            <v>Sometimes</v>
          </cell>
          <cell r="AA31" t="str">
            <v>Fairly often</v>
          </cell>
          <cell r="AB31" t="str">
            <v>Very often</v>
          </cell>
          <cell r="AC31" t="str">
            <v/>
          </cell>
          <cell r="AD31" t="str">
            <v/>
          </cell>
          <cell r="AE31" t="str">
            <v>Wie oft hatten Sie in der letzten Woche das Gefühl, dass sich so viele Schwierigkeiten angehäuft haben, dass Sie diese nicht überwinden konnten?</v>
          </cell>
          <cell r="AF31" t="str">
            <v>Nie</v>
          </cell>
          <cell r="AG31" t="str">
            <v>Fast nie</v>
          </cell>
          <cell r="AH31" t="str">
            <v>Manchmal</v>
          </cell>
          <cell r="AI31" t="str">
            <v>Ziemlich oft</v>
          </cell>
          <cell r="AJ31" t="str">
            <v>Sehr oft</v>
          </cell>
          <cell r="AK31" t="str">
            <v/>
          </cell>
          <cell r="AL31" t="str">
            <v/>
          </cell>
          <cell r="AM31" t="str">
            <v>Durant la semaine passé, combien de fois avez-vous eu le sentiment que les difficultés s'accumulaient tellement que vous ne pourriez pas les surmonter?</v>
          </cell>
          <cell r="AN31" t="str">
            <v>Jamais</v>
          </cell>
          <cell r="AO31" t="str">
            <v>Presque jamais</v>
          </cell>
          <cell r="AP31" t="str">
            <v xml:space="preserve">Parfois </v>
          </cell>
          <cell r="AQ31" t="str">
            <v>Assez souvent</v>
          </cell>
          <cell r="AR31" t="str">
            <v>Très souvent</v>
          </cell>
          <cell r="AU31" t="str">
            <v>Wie oft hatten Sie in der letzten Woche das Gefühl, dass sich so viele Schwierigkeiten angehäuft haben, dass Sie diese nicht überwinden konnten?</v>
          </cell>
          <cell r="AV31" t="str">
            <v>Nie</v>
          </cell>
          <cell r="AW31" t="str">
            <v>Fast nie</v>
          </cell>
          <cell r="AX31" t="str">
            <v>Manchmal</v>
          </cell>
          <cell r="AY31" t="str">
            <v>Ziemlich oft</v>
          </cell>
          <cell r="AZ31" t="str">
            <v>Sehr oft</v>
          </cell>
          <cell r="BA31" t="str">
            <v/>
          </cell>
          <cell r="BB31" t="str">
            <v/>
          </cell>
          <cell r="BC31" t="str">
            <v>Wie oft hatten Sie in der letzten Woche das Gefühl, dass sich so viele Schwierigkeiten angehäuft haben, dass Sie diese nicht überwinden konnten?</v>
          </cell>
          <cell r="BD31" t="str">
            <v>Nie</v>
          </cell>
          <cell r="BE31" t="str">
            <v>Fast nie</v>
          </cell>
          <cell r="BF31" t="str">
            <v>Manchmal</v>
          </cell>
          <cell r="BG31" t="str">
            <v>Ziemlich oft</v>
          </cell>
          <cell r="BH31" t="str">
            <v>Sehr oft</v>
          </cell>
          <cell r="BI31" t="str">
            <v/>
          </cell>
          <cell r="BJ31" t="str">
            <v/>
          </cell>
          <cell r="BK31" t="str">
            <v>Wie oft hatten Sie in der letzten Woche das Gefühl, dass sich so viele Schwierigkeiten angehäuft haben, dass Sie diese nicht überwinden konnten?</v>
          </cell>
          <cell r="BL31" t="str">
            <v>Nie</v>
          </cell>
          <cell r="BM31" t="str">
            <v>Fast nie</v>
          </cell>
          <cell r="BN31" t="str">
            <v>Manchmal</v>
          </cell>
          <cell r="BO31" t="str">
            <v>Ziemlich oft</v>
          </cell>
          <cell r="BP31" t="str">
            <v>Sehr oft</v>
          </cell>
          <cell r="BQ31" t="str">
            <v/>
          </cell>
          <cell r="BR31" t="str">
            <v/>
          </cell>
          <cell r="BS31" t="str">
            <v>Wie oft hatten Sie in der letzten Woche das Gefühl, dass sich so viele Schwierigkeiten angehäuft haben, dass Sie diese nicht überwinden konnten?</v>
          </cell>
          <cell r="BT31" t="str">
            <v>Nie</v>
          </cell>
          <cell r="BU31" t="str">
            <v>Fast nie</v>
          </cell>
          <cell r="BV31" t="str">
            <v>Manchmal</v>
          </cell>
          <cell r="BW31" t="str">
            <v>Ziemlich oft</v>
          </cell>
          <cell r="BX31" t="str">
            <v>Sehr oft</v>
          </cell>
          <cell r="BY31" t="str">
            <v/>
          </cell>
          <cell r="BZ31" t="str">
            <v/>
          </cell>
        </row>
        <row r="33">
          <cell r="O33" t="str">
            <v>Srdačno se zahvaljujemo na vašem trudu i vremenu koje ste uložili dajući odgovore na pitanja o vašem doživljaju stresa! Ostanite zdravi! Bilo bi nam drago ako biste sledeće nedelje ponovo učestvovali u ovoj anketi o doživljaju stresa.</v>
          </cell>
          <cell r="W33" t="str">
            <v>Thank you very much for your effort and time in answering the questions about your perceived stress! Stay healthy! We would be delighted if you take part in this survey on perceived stress again next week.</v>
          </cell>
          <cell r="AE33" t="str">
            <v>Herzlichen Dank für Ihre Mühe und Zeit für die Beantwortung der Fragen über Ihr Stresserleben! Bleiben Sie gesund! Wir würden uns freuen, wenn Sie in der nächsten Woche erneut an dieser Befragung zum Stresserleben teilnehmen.</v>
          </cell>
          <cell r="AM33" t="str">
            <v>Merci beaucoup pour votre soutien et pour le temps que vous consacrez à remplir le questionnaire sur l'expérience du stress! Restez en bonne santé! Nous vous invitions à participer à notre étude encore une fois la prochaine semaine.</v>
          </cell>
          <cell r="AU33" t="str">
            <v>Herzlichen Dank für Ihre Mühe und Zeit für die Beantwortung der Fragen über Ihr Stresserleben! Bleiben Sie gesund! Wir würden uns freuen, wenn Sie in der nächsten Woche erneut an dieser Befragung zum Stresserleben teilnehmen.</v>
          </cell>
          <cell r="BC33" t="str">
            <v>Herzlichen Dank für Ihre Mühe und Zeit für die Beantwortung der Fragen über Ihr Stresserleben! Bleiben Sie gesund! Wir würden uns freuen, wenn Sie in der nächsten Woche erneut an dieser Befragung zum Stresserleben teilnehmen.</v>
          </cell>
          <cell r="BK33" t="str">
            <v>Herzlichen Dank für Ihre Mühe und Zeit für die Beantwortung der Fragen über Ihr Stresserleben! Bleiben Sie gesund! Wir würden uns freuen, wenn Sie in der nächsten Woche erneut an dieser Befragung zum Stresserleben teilnehmen.</v>
          </cell>
          <cell r="BS33" t="str">
            <v>Herzlichen Dank für Ihre Mühe und Zeit für die Beantwortung der Fragen über Ihr Stresserleben! Bleiben Sie gesund! Wir würden uns freuen, wenn Sie in der nächsten Woche erneut an dieser Befragung zum Stresserleben teilnehmen.</v>
          </cell>
        </row>
      </sheetData>
      <sheetData sheetId="1"/>
    </sheetDataSet>
  </externalBook>
</externalLink>
</file>

<file path=xl/persons/person.xml><?xml version="1.0" encoding="utf-8"?>
<personList xmlns="http://schemas.microsoft.com/office/spreadsheetml/2018/threadedcomments" xmlns:x="http://schemas.openxmlformats.org/spreadsheetml/2006/main">
  <person displayName="joa24jm" id="{F5C762BD-5C53-46F4-8698-BD615D2A829E}" userId="S::joa24jm@uniwuerzburg.onmicrosoft.com::5f1da745-42be-4bd0-bf19-392582114e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0-10-15T07:08:21.19" personId="{F5C762BD-5C53-46F4-8698-BD615D2A829E}" id="{89FF0961-7579-4D73-B929-C4C5C624A6A4}">
    <text>Case abfangen!</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0-09-11T08:51:02.42" personId="{F5C762BD-5C53-46F4-8698-BD615D2A829E}" id="{34874B01-72A9-489D-A9E2-8051BA381336}">
    <text>Grau hinterlegte Zeilen haben eine Autorefeferenz zu Baseline, da sie im Wortgleich identisch sind. Wenn man die Frage ändern möchte, darf und muss man das nur im Baseline Fragebogen</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hannes.allgaier@uni-wuerzburg.de" TargetMode="External"/><Relationship Id="rId1" Type="http://schemas.openxmlformats.org/officeDocument/2006/relationships/hyperlink" Target="mailto:thomas.probst@donau-uni.ac.a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ohannes.allgaier@uni-wuerzburg.de" TargetMode="External"/><Relationship Id="rId1" Type="http://schemas.openxmlformats.org/officeDocument/2006/relationships/hyperlink" Target="mailto:johannes.schobel@uni-ulm.de"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3"/>
  <sheetViews>
    <sheetView showGridLines="0" tabSelected="1" topLeftCell="M1" zoomScale="70" zoomScaleNormal="70" workbookViewId="0">
      <pane ySplit="6" topLeftCell="A7" activePane="bottomLeft" state="frozen"/>
      <selection pane="bottomLeft" activeCell="S11" sqref="S11"/>
    </sheetView>
  </sheetViews>
  <sheetFormatPr defaultColWidth="11.125" defaultRowHeight="30" customHeight="1"/>
  <cols>
    <col min="1" max="1" width="12.75" style="4" customWidth="1"/>
    <col min="2" max="2" width="25.5" style="4" customWidth="1"/>
    <col min="3" max="3" width="6.625" style="4" customWidth="1"/>
    <col min="4" max="4" width="6.375" style="4" customWidth="1"/>
    <col min="5" max="5" width="7.625" style="4" customWidth="1"/>
    <col min="6" max="6" width="11.125" style="4" customWidth="1"/>
    <col min="7" max="7" width="14.125" style="4" customWidth="1"/>
    <col min="8" max="14" width="5.625" style="4" customWidth="1"/>
    <col min="15" max="15" width="99.125" style="4" bestFit="1" customWidth="1"/>
    <col min="16" max="22" width="15.625" style="4" customWidth="1"/>
    <col min="23" max="23" width="79.625" style="4" customWidth="1"/>
    <col min="24" max="30" width="11.125" style="4" customWidth="1"/>
    <col min="31" max="31" width="112.875" style="4" bestFit="1" customWidth="1"/>
    <col min="32" max="38" width="11.125" style="4" customWidth="1"/>
    <col min="39" max="39" width="85.875" style="4" customWidth="1"/>
    <col min="40" max="41" width="11.125" style="4" customWidth="1"/>
    <col min="42" max="42" width="8.5" style="4" customWidth="1"/>
    <col min="43" max="46" width="11.125" style="4" customWidth="1"/>
    <col min="47" max="47" width="11.125" style="4"/>
    <col min="48" max="54" width="11.125" style="4" customWidth="1"/>
    <col min="55" max="55" width="11.125" style="4"/>
    <col min="56" max="62" width="11.125" style="4" customWidth="1"/>
    <col min="63" max="63" width="11.125" style="4"/>
    <col min="64" max="70" width="11.125" style="4" customWidth="1"/>
    <col min="71" max="71" width="11.125" style="4"/>
    <col min="72" max="78" width="11.125" style="4" customWidth="1"/>
    <col min="79" max="16384" width="11.125" style="4"/>
  </cols>
  <sheetData>
    <row r="1" spans="1:78" ht="30" customHeight="1">
      <c r="A1" s="138" t="s">
        <v>0</v>
      </c>
      <c r="B1" s="138"/>
      <c r="C1" s="138"/>
      <c r="D1" s="138"/>
      <c r="E1" s="138"/>
      <c r="F1" s="138"/>
      <c r="G1" s="138"/>
      <c r="O1" s="136"/>
    </row>
    <row r="2" spans="1:78" ht="30" customHeight="1">
      <c r="A2" s="7">
        <v>44082</v>
      </c>
      <c r="B2" s="4" t="s">
        <v>1</v>
      </c>
      <c r="D2" s="137" t="s">
        <v>2</v>
      </c>
      <c r="E2" s="137"/>
      <c r="F2" s="137"/>
      <c r="G2" s="137"/>
    </row>
    <row r="3" spans="1:78" ht="30" customHeight="1">
      <c r="A3" s="7">
        <v>44144</v>
      </c>
      <c r="B3" s="4" t="s">
        <v>3</v>
      </c>
      <c r="D3" s="137" t="s">
        <v>4</v>
      </c>
      <c r="E3" s="137"/>
      <c r="F3" s="137"/>
      <c r="G3" s="137"/>
    </row>
    <row r="4" spans="1:78" ht="30" customHeight="1" thickBot="1">
      <c r="A4" s="7"/>
      <c r="D4" s="135"/>
      <c r="E4" s="135"/>
      <c r="F4" s="135"/>
      <c r="G4" s="135"/>
    </row>
    <row r="5" spans="1:78" s="8" customFormat="1" ht="30" customHeight="1" thickBot="1">
      <c r="A5" s="45" t="s">
        <v>5</v>
      </c>
      <c r="B5" s="46"/>
      <c r="C5" s="46"/>
      <c r="D5" s="46"/>
      <c r="E5" s="46"/>
      <c r="F5" s="46"/>
      <c r="G5" s="46"/>
      <c r="H5" s="46"/>
      <c r="I5" s="46"/>
      <c r="J5" s="46"/>
      <c r="K5" s="46"/>
      <c r="L5" s="46"/>
      <c r="M5" s="46"/>
      <c r="N5" s="46"/>
      <c r="O5" s="9" t="s">
        <v>6</v>
      </c>
      <c r="P5" s="5"/>
      <c r="Q5" s="5"/>
      <c r="R5" s="5"/>
      <c r="S5" s="5"/>
      <c r="T5" s="5"/>
      <c r="U5" s="5"/>
      <c r="V5" s="5"/>
      <c r="W5" s="10" t="s">
        <v>7</v>
      </c>
      <c r="X5" s="11"/>
      <c r="Y5" s="11"/>
      <c r="Z5" s="11"/>
      <c r="AA5" s="11"/>
      <c r="AB5" s="11"/>
      <c r="AC5" s="11"/>
      <c r="AD5" s="11"/>
      <c r="AE5" s="52" t="s">
        <v>8</v>
      </c>
      <c r="AF5" s="52"/>
      <c r="AG5" s="52"/>
      <c r="AH5" s="52"/>
      <c r="AI5" s="52"/>
      <c r="AJ5" s="52"/>
      <c r="AK5" s="52"/>
      <c r="AL5" s="52"/>
      <c r="AM5" s="48" t="s">
        <v>9</v>
      </c>
      <c r="AN5" s="49"/>
      <c r="AO5" s="49"/>
      <c r="AP5" s="49"/>
      <c r="AQ5" s="49"/>
      <c r="AR5" s="49"/>
      <c r="AS5" s="49"/>
      <c r="AT5" s="49"/>
      <c r="AU5" s="64" t="s">
        <v>10</v>
      </c>
      <c r="AV5" s="65"/>
      <c r="AW5" s="65"/>
      <c r="AX5" s="65"/>
      <c r="AY5" s="65"/>
      <c r="AZ5" s="65"/>
      <c r="BA5" s="65"/>
      <c r="BB5" s="66"/>
      <c r="BC5" s="67" t="s">
        <v>11</v>
      </c>
      <c r="BD5" s="68"/>
      <c r="BE5" s="68"/>
      <c r="BF5" s="68"/>
      <c r="BG5" s="68"/>
      <c r="BH5" s="68"/>
      <c r="BI5" s="68"/>
      <c r="BJ5" s="69"/>
      <c r="BK5" s="70" t="s">
        <v>12</v>
      </c>
      <c r="BL5" s="71"/>
      <c r="BM5" s="71"/>
      <c r="BN5" s="71"/>
      <c r="BO5" s="71"/>
      <c r="BP5" s="71"/>
      <c r="BQ5" s="71"/>
      <c r="BR5" s="72"/>
      <c r="BS5" s="73" t="s">
        <v>13</v>
      </c>
      <c r="BT5" s="74"/>
      <c r="BU5" s="74"/>
      <c r="BV5" s="74"/>
      <c r="BW5" s="74"/>
      <c r="BX5" s="74"/>
      <c r="BY5" s="74"/>
      <c r="BZ5" s="75"/>
    </row>
    <row r="6" spans="1:78" s="8" customFormat="1" ht="30" customHeight="1">
      <c r="A6" s="20" t="s">
        <v>14</v>
      </c>
      <c r="B6" s="41" t="s">
        <v>15</v>
      </c>
      <c r="C6" s="41" t="s">
        <v>16</v>
      </c>
      <c r="D6" s="41" t="s">
        <v>17</v>
      </c>
      <c r="E6" s="41" t="s">
        <v>18</v>
      </c>
      <c r="F6" s="41" t="s">
        <v>19</v>
      </c>
      <c r="G6" s="42" t="s">
        <v>20</v>
      </c>
      <c r="H6" s="20" t="s">
        <v>21</v>
      </c>
      <c r="I6" s="21" t="s">
        <v>22</v>
      </c>
      <c r="J6" s="21" t="s">
        <v>23</v>
      </c>
      <c r="K6" s="21" t="s">
        <v>24</v>
      </c>
      <c r="L6" s="21" t="s">
        <v>25</v>
      </c>
      <c r="M6" s="21" t="s">
        <v>26</v>
      </c>
      <c r="N6" s="21" t="s">
        <v>27</v>
      </c>
      <c r="O6" s="28" t="s">
        <v>28</v>
      </c>
      <c r="P6" s="20" t="s">
        <v>29</v>
      </c>
      <c r="Q6" s="21" t="s">
        <v>30</v>
      </c>
      <c r="R6" s="21" t="s">
        <v>31</v>
      </c>
      <c r="S6" s="21" t="s">
        <v>32</v>
      </c>
      <c r="T6" s="21" t="s">
        <v>33</v>
      </c>
      <c r="U6" s="21" t="s">
        <v>34</v>
      </c>
      <c r="V6" s="50" t="s">
        <v>35</v>
      </c>
      <c r="W6" s="28" t="s">
        <v>36</v>
      </c>
      <c r="X6" s="20" t="s">
        <v>37</v>
      </c>
      <c r="Y6" s="41" t="s">
        <v>38</v>
      </c>
      <c r="Z6" s="41" t="s">
        <v>39</v>
      </c>
      <c r="AA6" s="41" t="s">
        <v>40</v>
      </c>
      <c r="AB6" s="41" t="s">
        <v>41</v>
      </c>
      <c r="AC6" s="41" t="s">
        <v>42</v>
      </c>
      <c r="AD6" s="42" t="s">
        <v>43</v>
      </c>
      <c r="AE6" s="28" t="s">
        <v>44</v>
      </c>
      <c r="AF6" s="20" t="s">
        <v>45</v>
      </c>
      <c r="AG6" s="41" t="s">
        <v>46</v>
      </c>
      <c r="AH6" s="41" t="s">
        <v>47</v>
      </c>
      <c r="AI6" s="41" t="s">
        <v>48</v>
      </c>
      <c r="AJ6" s="41" t="s">
        <v>49</v>
      </c>
      <c r="AK6" s="41" t="s">
        <v>50</v>
      </c>
      <c r="AL6" s="42" t="s">
        <v>51</v>
      </c>
      <c r="AM6" s="28" t="s">
        <v>52</v>
      </c>
      <c r="AN6" s="21" t="s">
        <v>53</v>
      </c>
      <c r="AO6" s="41" t="s">
        <v>54</v>
      </c>
      <c r="AP6" s="20" t="s">
        <v>55</v>
      </c>
      <c r="AQ6" s="41" t="s">
        <v>56</v>
      </c>
      <c r="AR6" s="20" t="s">
        <v>57</v>
      </c>
      <c r="AS6" s="41" t="s">
        <v>58</v>
      </c>
      <c r="AT6" s="20" t="s">
        <v>59</v>
      </c>
      <c r="AU6" s="61" t="s">
        <v>60</v>
      </c>
      <c r="AV6" s="62" t="s">
        <v>61</v>
      </c>
      <c r="AW6" s="63" t="s">
        <v>62</v>
      </c>
      <c r="AX6" s="62" t="s">
        <v>63</v>
      </c>
      <c r="AY6" s="63" t="s">
        <v>64</v>
      </c>
      <c r="AZ6" s="62" t="s">
        <v>65</v>
      </c>
      <c r="BA6" s="63" t="s">
        <v>66</v>
      </c>
      <c r="BB6" s="62" t="s">
        <v>67</v>
      </c>
      <c r="BC6" s="61" t="s">
        <v>68</v>
      </c>
      <c r="BD6" s="62" t="s">
        <v>69</v>
      </c>
      <c r="BE6" s="63" t="s">
        <v>70</v>
      </c>
      <c r="BF6" s="62" t="s">
        <v>71</v>
      </c>
      <c r="BG6" s="63" t="s">
        <v>72</v>
      </c>
      <c r="BH6" s="62" t="s">
        <v>73</v>
      </c>
      <c r="BI6" s="63" t="s">
        <v>74</v>
      </c>
      <c r="BJ6" s="62" t="s">
        <v>75</v>
      </c>
      <c r="BK6" s="61" t="s">
        <v>76</v>
      </c>
      <c r="BL6" s="62" t="s">
        <v>77</v>
      </c>
      <c r="BM6" s="63" t="s">
        <v>78</v>
      </c>
      <c r="BN6" s="62" t="s">
        <v>79</v>
      </c>
      <c r="BO6" s="63" t="s">
        <v>80</v>
      </c>
      <c r="BP6" s="62" t="s">
        <v>81</v>
      </c>
      <c r="BQ6" s="63" t="s">
        <v>82</v>
      </c>
      <c r="BR6" s="62" t="s">
        <v>83</v>
      </c>
      <c r="BS6" s="61" t="s">
        <v>84</v>
      </c>
      <c r="BT6" s="62" t="s">
        <v>85</v>
      </c>
      <c r="BU6" s="63" t="s">
        <v>86</v>
      </c>
      <c r="BV6" s="62" t="s">
        <v>87</v>
      </c>
      <c r="BW6" s="63" t="s">
        <v>88</v>
      </c>
      <c r="BX6" s="62" t="s">
        <v>89</v>
      </c>
      <c r="BY6" s="63" t="s">
        <v>90</v>
      </c>
      <c r="BZ6" s="62" t="s">
        <v>91</v>
      </c>
    </row>
    <row r="7" spans="1:78" s="12" customFormat="1" ht="48.75" customHeight="1">
      <c r="A7" s="33" t="s">
        <v>92</v>
      </c>
      <c r="B7" s="2"/>
      <c r="C7" s="2"/>
      <c r="D7" s="2"/>
      <c r="E7" s="2"/>
      <c r="F7" s="2"/>
      <c r="G7" s="43"/>
      <c r="H7" s="22"/>
      <c r="I7" s="16"/>
      <c r="J7" s="16"/>
      <c r="K7" s="16"/>
      <c r="L7" s="16"/>
      <c r="M7" s="16"/>
      <c r="N7" s="16"/>
      <c r="O7" s="29" t="s">
        <v>93</v>
      </c>
      <c r="P7" s="33"/>
      <c r="Q7" s="1"/>
      <c r="R7" s="1"/>
      <c r="S7" s="1"/>
      <c r="T7" s="1"/>
      <c r="U7" s="1"/>
      <c r="V7" s="53"/>
      <c r="W7" s="31" t="s">
        <v>94</v>
      </c>
      <c r="X7" s="33"/>
      <c r="Y7" s="2"/>
      <c r="Z7" s="2"/>
      <c r="AA7" s="2"/>
      <c r="AB7" s="2"/>
      <c r="AC7" s="2"/>
      <c r="AD7" s="43"/>
      <c r="AE7" s="29" t="s">
        <v>95</v>
      </c>
      <c r="AF7" s="33"/>
      <c r="AG7" s="1"/>
      <c r="AH7" s="1"/>
      <c r="AI7" s="1"/>
      <c r="AJ7" s="1"/>
      <c r="AK7" s="1"/>
      <c r="AL7" s="53"/>
      <c r="AM7" s="31" t="s">
        <v>96</v>
      </c>
      <c r="AN7" s="33"/>
      <c r="AO7" s="2"/>
      <c r="AP7" s="2"/>
      <c r="AQ7" s="2"/>
      <c r="AR7" s="2"/>
      <c r="AS7" s="2"/>
      <c r="AT7" s="43"/>
      <c r="AU7" s="29" t="s">
        <v>97</v>
      </c>
      <c r="AV7" s="33"/>
      <c r="AW7" s="1"/>
      <c r="AX7" s="1"/>
      <c r="AY7" s="1"/>
      <c r="AZ7" s="1"/>
      <c r="BA7" s="1"/>
      <c r="BB7" s="53"/>
      <c r="BC7" s="29" t="s">
        <v>98</v>
      </c>
      <c r="BD7" s="33"/>
      <c r="BE7" s="1"/>
      <c r="BF7" s="1"/>
      <c r="BG7" s="1"/>
      <c r="BH7" s="1"/>
      <c r="BI7" s="1"/>
      <c r="BJ7" s="53"/>
      <c r="BK7" s="29" t="s">
        <v>99</v>
      </c>
      <c r="BL7" s="33"/>
      <c r="BM7" s="1"/>
      <c r="BN7" s="1"/>
      <c r="BO7" s="1"/>
      <c r="BP7" s="1"/>
      <c r="BQ7" s="1"/>
      <c r="BR7" s="53"/>
      <c r="BS7" s="29" t="s">
        <v>100</v>
      </c>
      <c r="BT7" s="33"/>
      <c r="BU7" s="1"/>
      <c r="BV7" s="1"/>
      <c r="BW7" s="1"/>
      <c r="BX7" s="1"/>
      <c r="BY7" s="1"/>
      <c r="BZ7" s="53"/>
    </row>
    <row r="8" spans="1:78" s="14" customFormat="1" ht="30" customHeight="1">
      <c r="A8" s="34" t="s">
        <v>101</v>
      </c>
      <c r="B8" s="13"/>
      <c r="C8" s="13"/>
      <c r="D8" s="13"/>
      <c r="E8" s="13"/>
      <c r="F8" s="13"/>
      <c r="G8" s="36"/>
      <c r="H8" s="23"/>
      <c r="I8" s="17"/>
      <c r="J8" s="17"/>
      <c r="K8" s="17"/>
      <c r="L8" s="17"/>
      <c r="M8" s="17"/>
      <c r="N8" s="17"/>
      <c r="O8" s="30"/>
      <c r="P8" s="34"/>
      <c r="Q8" s="6"/>
      <c r="R8" s="6"/>
      <c r="S8" s="6"/>
      <c r="T8" s="6"/>
      <c r="U8" s="6"/>
      <c r="V8" s="51"/>
      <c r="W8" s="57"/>
      <c r="X8" s="59"/>
      <c r="AD8" s="60"/>
      <c r="AE8" s="30"/>
      <c r="AF8" s="34"/>
      <c r="AG8" s="6"/>
      <c r="AH8" s="6"/>
      <c r="AI8" s="6"/>
      <c r="AJ8" s="6"/>
      <c r="AK8" s="6"/>
      <c r="AL8" s="51"/>
      <c r="AM8" s="121"/>
      <c r="AT8" s="60"/>
      <c r="AU8" s="30"/>
      <c r="AV8" s="34"/>
      <c r="AW8" s="6"/>
      <c r="AX8" s="6"/>
      <c r="AY8" s="6"/>
      <c r="AZ8" s="6"/>
      <c r="BA8" s="6"/>
      <c r="BB8" s="51"/>
      <c r="BC8" s="30"/>
      <c r="BD8" s="34"/>
      <c r="BE8" s="6"/>
      <c r="BF8" s="6"/>
      <c r="BG8" s="6"/>
      <c r="BH8" s="6"/>
      <c r="BI8" s="6"/>
      <c r="BJ8" s="51"/>
      <c r="BK8" s="30"/>
      <c r="BL8" s="34"/>
      <c r="BM8" s="6"/>
      <c r="BN8" s="6"/>
      <c r="BO8" s="6"/>
      <c r="BP8" s="6"/>
      <c r="BQ8" s="6"/>
      <c r="BR8" s="51"/>
      <c r="BS8" s="30"/>
      <c r="BT8" s="34"/>
      <c r="BU8" s="6"/>
      <c r="BV8" s="6"/>
      <c r="BW8" s="6"/>
      <c r="BX8" s="6"/>
      <c r="BY8" s="6"/>
      <c r="BZ8" s="51"/>
    </row>
    <row r="9" spans="1:78" s="14" customFormat="1" ht="30" customHeight="1">
      <c r="A9" s="34" t="s">
        <v>102</v>
      </c>
      <c r="B9" s="13"/>
      <c r="C9" s="13"/>
      <c r="D9" s="13"/>
      <c r="E9" s="13"/>
      <c r="F9" s="13"/>
      <c r="G9" s="36"/>
      <c r="H9" s="23"/>
      <c r="I9" s="17"/>
      <c r="J9" s="17"/>
      <c r="K9" s="17"/>
      <c r="L9" s="17"/>
      <c r="M9" s="17"/>
      <c r="N9" s="17"/>
      <c r="O9" s="30" t="s">
        <v>103</v>
      </c>
      <c r="P9" s="34"/>
      <c r="Q9" s="6"/>
      <c r="R9" s="6"/>
      <c r="S9" s="6"/>
      <c r="T9" s="6"/>
      <c r="U9" s="6"/>
      <c r="V9" s="51"/>
      <c r="W9" s="44" t="s">
        <v>104</v>
      </c>
      <c r="X9" s="34"/>
      <c r="Y9" s="13"/>
      <c r="Z9" s="13"/>
      <c r="AA9" s="13"/>
      <c r="AB9" s="13"/>
      <c r="AC9" s="13"/>
      <c r="AD9" s="36"/>
      <c r="AE9" s="30" t="s">
        <v>105</v>
      </c>
      <c r="AF9" s="34"/>
      <c r="AG9" s="6"/>
      <c r="AH9" s="6"/>
      <c r="AI9" s="6"/>
      <c r="AJ9" s="6"/>
      <c r="AK9" s="6"/>
      <c r="AL9" s="51"/>
      <c r="AM9" s="121" t="s">
        <v>106</v>
      </c>
      <c r="AN9" s="6"/>
      <c r="AO9" s="13"/>
      <c r="AP9" s="13"/>
      <c r="AQ9" s="13"/>
      <c r="AR9" s="13"/>
      <c r="AS9" s="13"/>
      <c r="AT9" s="36"/>
      <c r="AU9" s="30" t="s">
        <v>107</v>
      </c>
      <c r="AV9" s="34"/>
      <c r="AW9" s="6"/>
      <c r="AX9" s="6"/>
      <c r="AY9" s="6"/>
      <c r="AZ9" s="6"/>
      <c r="BA9" s="6"/>
      <c r="BB9" s="51"/>
      <c r="BC9" s="30" t="s">
        <v>108</v>
      </c>
      <c r="BD9" s="34"/>
      <c r="BE9" s="6"/>
      <c r="BF9" s="6"/>
      <c r="BG9" s="6"/>
      <c r="BH9" s="6"/>
      <c r="BI9" s="6"/>
      <c r="BJ9" s="51"/>
      <c r="BK9" s="30" t="s">
        <v>109</v>
      </c>
      <c r="BL9" s="34"/>
      <c r="BM9" s="6"/>
      <c r="BN9" s="6"/>
      <c r="BO9" s="6"/>
      <c r="BP9" s="6"/>
      <c r="BQ9" s="6"/>
      <c r="BR9" s="51"/>
      <c r="BS9" s="30" t="s">
        <v>110</v>
      </c>
      <c r="BT9" s="34"/>
      <c r="BU9" s="6"/>
      <c r="BV9" s="6"/>
      <c r="BW9" s="6"/>
      <c r="BX9" s="6"/>
      <c r="BY9" s="6"/>
      <c r="BZ9" s="51"/>
    </row>
    <row r="10" spans="1:78" s="14" customFormat="1" ht="39.75" customHeight="1">
      <c r="A10" s="34" t="s">
        <v>111</v>
      </c>
      <c r="B10" s="13" t="s">
        <v>112</v>
      </c>
      <c r="C10" s="13"/>
      <c r="D10" s="13"/>
      <c r="E10" s="13"/>
      <c r="F10" s="13" t="s">
        <v>113</v>
      </c>
      <c r="G10" s="36" t="s">
        <v>114</v>
      </c>
      <c r="H10" s="24">
        <v>1</v>
      </c>
      <c r="I10" s="15">
        <v>2</v>
      </c>
      <c r="J10" s="17" t="s">
        <v>115</v>
      </c>
      <c r="K10" s="17" t="s">
        <v>115</v>
      </c>
      <c r="L10" s="17" t="s">
        <v>115</v>
      </c>
      <c r="M10" s="17" t="s">
        <v>115</v>
      </c>
      <c r="N10" s="17" t="s">
        <v>115</v>
      </c>
      <c r="O10" s="30" t="s">
        <v>116</v>
      </c>
      <c r="P10" s="34" t="s">
        <v>117</v>
      </c>
      <c r="Q10" s="6" t="s">
        <v>118</v>
      </c>
      <c r="R10" s="6" t="s">
        <v>115</v>
      </c>
      <c r="S10" s="6" t="s">
        <v>115</v>
      </c>
      <c r="T10" s="6" t="s">
        <v>115</v>
      </c>
      <c r="U10" s="6" t="s">
        <v>115</v>
      </c>
      <c r="V10" s="51" t="s">
        <v>115</v>
      </c>
      <c r="W10" s="44" t="s">
        <v>119</v>
      </c>
      <c r="X10" s="34" t="s">
        <v>120</v>
      </c>
      <c r="Y10" s="13" t="s">
        <v>121</v>
      </c>
      <c r="Z10" s="13" t="s">
        <v>115</v>
      </c>
      <c r="AA10" s="13" t="s">
        <v>115</v>
      </c>
      <c r="AB10" s="13" t="s">
        <v>115</v>
      </c>
      <c r="AC10" s="13" t="s">
        <v>115</v>
      </c>
      <c r="AD10" s="36" t="s">
        <v>115</v>
      </c>
      <c r="AE10" s="30" t="s">
        <v>122</v>
      </c>
      <c r="AF10" s="34" t="s">
        <v>123</v>
      </c>
      <c r="AG10" s="6" t="s">
        <v>124</v>
      </c>
      <c r="AH10" s="6" t="s">
        <v>115</v>
      </c>
      <c r="AI10" s="6" t="s">
        <v>115</v>
      </c>
      <c r="AJ10" s="6" t="s">
        <v>115</v>
      </c>
      <c r="AK10" s="6" t="s">
        <v>115</v>
      </c>
      <c r="AL10" s="51" t="s">
        <v>115</v>
      </c>
      <c r="AM10" s="44" t="s">
        <v>125</v>
      </c>
      <c r="AN10" s="34" t="s">
        <v>126</v>
      </c>
      <c r="AO10" s="13" t="s">
        <v>127</v>
      </c>
      <c r="AP10" s="13"/>
      <c r="AQ10" s="13"/>
      <c r="AR10" s="13"/>
      <c r="AS10" s="13"/>
      <c r="AT10" s="36"/>
      <c r="AU10" s="30" t="s">
        <v>128</v>
      </c>
      <c r="AV10" s="34" t="s">
        <v>129</v>
      </c>
      <c r="AW10" s="6" t="s">
        <v>130</v>
      </c>
      <c r="AX10" s="6" t="s">
        <v>115</v>
      </c>
      <c r="AY10" s="6" t="s">
        <v>115</v>
      </c>
      <c r="AZ10" s="6" t="s">
        <v>115</v>
      </c>
      <c r="BA10" s="6" t="s">
        <v>115</v>
      </c>
      <c r="BB10" s="51" t="s">
        <v>115</v>
      </c>
      <c r="BC10" s="30" t="s">
        <v>131</v>
      </c>
      <c r="BD10" s="34" t="s">
        <v>132</v>
      </c>
      <c r="BE10" s="6" t="s">
        <v>133</v>
      </c>
      <c r="BF10" s="6" t="s">
        <v>115</v>
      </c>
      <c r="BG10" s="6" t="s">
        <v>115</v>
      </c>
      <c r="BH10" s="6" t="s">
        <v>115</v>
      </c>
      <c r="BI10" s="6" t="s">
        <v>115</v>
      </c>
      <c r="BJ10" s="51" t="s">
        <v>115</v>
      </c>
      <c r="BK10" s="30" t="s">
        <v>134</v>
      </c>
      <c r="BL10" s="34" t="s">
        <v>135</v>
      </c>
      <c r="BM10" s="6" t="s">
        <v>136</v>
      </c>
      <c r="BN10" s="6" t="s">
        <v>115</v>
      </c>
      <c r="BO10" s="6" t="s">
        <v>115</v>
      </c>
      <c r="BP10" s="6" t="s">
        <v>115</v>
      </c>
      <c r="BQ10" s="6" t="s">
        <v>115</v>
      </c>
      <c r="BR10" s="51" t="s">
        <v>115</v>
      </c>
      <c r="BS10" s="30" t="s">
        <v>137</v>
      </c>
      <c r="BT10" s="34" t="s">
        <v>138</v>
      </c>
      <c r="BU10" s="6" t="s">
        <v>139</v>
      </c>
      <c r="BV10" s="6" t="s">
        <v>115</v>
      </c>
      <c r="BW10" s="6" t="s">
        <v>115</v>
      </c>
      <c r="BX10" s="6" t="s">
        <v>115</v>
      </c>
      <c r="BY10" s="6" t="s">
        <v>115</v>
      </c>
      <c r="BZ10" s="51" t="s">
        <v>115</v>
      </c>
    </row>
    <row r="11" spans="1:78" s="14" customFormat="1" ht="30" customHeight="1">
      <c r="A11" s="34" t="s">
        <v>111</v>
      </c>
      <c r="B11" s="13" t="s">
        <v>140</v>
      </c>
      <c r="C11" s="13">
        <v>18</v>
      </c>
      <c r="D11" s="13">
        <v>120</v>
      </c>
      <c r="E11" s="13">
        <v>1</v>
      </c>
      <c r="F11" s="13" t="s">
        <v>113</v>
      </c>
      <c r="G11" s="36" t="s">
        <v>141</v>
      </c>
      <c r="H11" s="23"/>
      <c r="I11" s="17"/>
      <c r="J11" s="17"/>
      <c r="K11" s="17"/>
      <c r="L11" s="17"/>
      <c r="M11" s="17"/>
      <c r="N11" s="17"/>
      <c r="O11" s="30" t="s">
        <v>142</v>
      </c>
      <c r="P11" s="34">
        <v>18</v>
      </c>
      <c r="Q11" s="6">
        <v>120</v>
      </c>
      <c r="R11" s="6"/>
      <c r="S11" s="6"/>
      <c r="T11" s="6"/>
      <c r="U11" s="6"/>
      <c r="V11" s="51"/>
      <c r="W11" s="44" t="s">
        <v>143</v>
      </c>
      <c r="X11" s="34">
        <v>18</v>
      </c>
      <c r="Y11" s="13">
        <v>120</v>
      </c>
      <c r="Z11" s="13"/>
      <c r="AA11" s="13"/>
      <c r="AB11" s="13"/>
      <c r="AC11" s="13"/>
      <c r="AD11" s="36"/>
      <c r="AE11" s="30" t="s">
        <v>144</v>
      </c>
      <c r="AF11" s="34">
        <v>18</v>
      </c>
      <c r="AG11" s="6">
        <v>120</v>
      </c>
      <c r="AH11" s="6"/>
      <c r="AI11" s="6"/>
      <c r="AJ11" s="6"/>
      <c r="AK11" s="6"/>
      <c r="AL11" s="51"/>
      <c r="AM11" s="44" t="s">
        <v>145</v>
      </c>
      <c r="AN11" s="34">
        <v>18</v>
      </c>
      <c r="AO11" s="13">
        <v>120</v>
      </c>
      <c r="AP11" s="13"/>
      <c r="AQ11" s="13"/>
      <c r="AR11" s="13"/>
      <c r="AS11" s="13"/>
      <c r="AT11" s="36"/>
      <c r="AU11" s="30" t="s">
        <v>146</v>
      </c>
      <c r="AV11" s="34">
        <v>18</v>
      </c>
      <c r="AW11" s="6">
        <v>120</v>
      </c>
      <c r="AX11" s="6"/>
      <c r="AY11" s="6"/>
      <c r="AZ11" s="6"/>
      <c r="BA11" s="6"/>
      <c r="BB11" s="51"/>
      <c r="BC11" s="30" t="s">
        <v>147</v>
      </c>
      <c r="BD11" s="34">
        <v>18</v>
      </c>
      <c r="BE11" s="6">
        <v>120</v>
      </c>
      <c r="BF11" s="6"/>
      <c r="BG11" s="6"/>
      <c r="BH11" s="6"/>
      <c r="BI11" s="6"/>
      <c r="BJ11" s="51"/>
      <c r="BK11" s="30" t="s">
        <v>148</v>
      </c>
      <c r="BL11" s="34">
        <v>18</v>
      </c>
      <c r="BM11" s="6">
        <v>120</v>
      </c>
      <c r="BN11" s="6"/>
      <c r="BO11" s="6"/>
      <c r="BP11" s="6"/>
      <c r="BQ11" s="6"/>
      <c r="BR11" s="51"/>
      <c r="BS11" s="30" t="s">
        <v>149</v>
      </c>
      <c r="BT11" s="34">
        <v>18</v>
      </c>
      <c r="BU11" s="6">
        <v>120</v>
      </c>
      <c r="BV11" s="6"/>
      <c r="BW11" s="6"/>
      <c r="BX11" s="6"/>
      <c r="BY11" s="6"/>
      <c r="BZ11" s="51"/>
    </row>
    <row r="12" spans="1:78" s="14" customFormat="1" ht="30" customHeight="1">
      <c r="A12" s="34" t="s">
        <v>111</v>
      </c>
      <c r="B12" s="13" t="s">
        <v>112</v>
      </c>
      <c r="C12" s="13"/>
      <c r="D12" s="13"/>
      <c r="E12" s="13"/>
      <c r="F12" s="13" t="s">
        <v>113</v>
      </c>
      <c r="G12" s="36" t="s">
        <v>150</v>
      </c>
      <c r="H12" s="24">
        <v>0</v>
      </c>
      <c r="I12" s="15">
        <v>1</v>
      </c>
      <c r="J12" s="15">
        <v>2</v>
      </c>
      <c r="K12" s="17" t="s">
        <v>115</v>
      </c>
      <c r="L12" s="17" t="s">
        <v>115</v>
      </c>
      <c r="M12" s="17" t="s">
        <v>115</v>
      </c>
      <c r="N12" s="17" t="s">
        <v>115</v>
      </c>
      <c r="O12" s="30" t="s">
        <v>151</v>
      </c>
      <c r="P12" s="34" t="s">
        <v>152</v>
      </c>
      <c r="Q12" s="6" t="s">
        <v>153</v>
      </c>
      <c r="R12" s="6" t="s">
        <v>154</v>
      </c>
      <c r="S12" s="6" t="s">
        <v>115</v>
      </c>
      <c r="T12" s="6" t="s">
        <v>115</v>
      </c>
      <c r="U12" s="6" t="s">
        <v>115</v>
      </c>
      <c r="V12" s="51" t="s">
        <v>115</v>
      </c>
      <c r="W12" s="44" t="s">
        <v>155</v>
      </c>
      <c r="X12" s="34" t="s">
        <v>156</v>
      </c>
      <c r="Y12" s="13" t="s">
        <v>157</v>
      </c>
      <c r="Z12" s="13" t="s">
        <v>158</v>
      </c>
      <c r="AA12" s="13" t="s">
        <v>115</v>
      </c>
      <c r="AB12" s="13" t="s">
        <v>115</v>
      </c>
      <c r="AC12" s="13" t="s">
        <v>115</v>
      </c>
      <c r="AD12" s="36" t="s">
        <v>115</v>
      </c>
      <c r="AE12" s="30" t="s">
        <v>159</v>
      </c>
      <c r="AF12" s="34" t="s">
        <v>160</v>
      </c>
      <c r="AG12" s="6" t="s">
        <v>161</v>
      </c>
      <c r="AH12" s="6" t="s">
        <v>162</v>
      </c>
      <c r="AI12" s="6" t="s">
        <v>115</v>
      </c>
      <c r="AJ12" s="6" t="s">
        <v>115</v>
      </c>
      <c r="AK12" s="6" t="s">
        <v>115</v>
      </c>
      <c r="AL12" s="51" t="s">
        <v>115</v>
      </c>
      <c r="AM12" s="44" t="s">
        <v>163</v>
      </c>
      <c r="AN12" s="34" t="s">
        <v>164</v>
      </c>
      <c r="AO12" s="13" t="s">
        <v>165</v>
      </c>
      <c r="AP12" s="13" t="s">
        <v>166</v>
      </c>
      <c r="AQ12" s="13"/>
      <c r="AR12" s="13"/>
      <c r="AS12" s="13"/>
      <c r="AT12" s="36"/>
      <c r="AU12" s="30" t="s">
        <v>167</v>
      </c>
      <c r="AV12" s="34" t="s">
        <v>168</v>
      </c>
      <c r="AW12" s="6" t="s">
        <v>169</v>
      </c>
      <c r="AX12" s="6" t="s">
        <v>170</v>
      </c>
      <c r="AY12" s="6" t="s">
        <v>115</v>
      </c>
      <c r="AZ12" s="6" t="s">
        <v>115</v>
      </c>
      <c r="BA12" s="6" t="s">
        <v>115</v>
      </c>
      <c r="BB12" s="51" t="s">
        <v>115</v>
      </c>
      <c r="BC12" s="30" t="s">
        <v>171</v>
      </c>
      <c r="BD12" s="34" t="s">
        <v>172</v>
      </c>
      <c r="BE12" s="6" t="s">
        <v>173</v>
      </c>
      <c r="BF12" s="6" t="s">
        <v>174</v>
      </c>
      <c r="BG12" s="6" t="s">
        <v>115</v>
      </c>
      <c r="BH12" s="6" t="s">
        <v>115</v>
      </c>
      <c r="BI12" s="6" t="s">
        <v>115</v>
      </c>
      <c r="BJ12" s="51" t="s">
        <v>115</v>
      </c>
      <c r="BK12" s="30" t="s">
        <v>175</v>
      </c>
      <c r="BL12" s="34" t="s">
        <v>176</v>
      </c>
      <c r="BM12" s="6" t="s">
        <v>177</v>
      </c>
      <c r="BN12" s="6" t="s">
        <v>178</v>
      </c>
      <c r="BO12" s="6" t="s">
        <v>115</v>
      </c>
      <c r="BP12" s="6" t="s">
        <v>115</v>
      </c>
      <c r="BQ12" s="6" t="s">
        <v>115</v>
      </c>
      <c r="BR12" s="51" t="s">
        <v>115</v>
      </c>
      <c r="BS12" s="30" t="s">
        <v>179</v>
      </c>
      <c r="BT12" s="34" t="s">
        <v>180</v>
      </c>
      <c r="BU12" s="6" t="s">
        <v>181</v>
      </c>
      <c r="BV12" s="6" t="s">
        <v>182</v>
      </c>
      <c r="BW12" s="6" t="s">
        <v>115</v>
      </c>
      <c r="BX12" s="6" t="s">
        <v>115</v>
      </c>
      <c r="BY12" s="6" t="s">
        <v>115</v>
      </c>
      <c r="BZ12" s="51" t="s">
        <v>115</v>
      </c>
    </row>
    <row r="13" spans="1:78" s="14" customFormat="1" ht="30" customHeight="1">
      <c r="A13" s="34" t="s">
        <v>111</v>
      </c>
      <c r="B13" s="13" t="s">
        <v>183</v>
      </c>
      <c r="C13" s="13"/>
      <c r="D13" s="13"/>
      <c r="E13" s="13"/>
      <c r="F13" s="13" t="s">
        <v>113</v>
      </c>
      <c r="G13" s="36" t="s">
        <v>184</v>
      </c>
      <c r="H13" s="25"/>
      <c r="I13" s="18"/>
      <c r="J13" s="18"/>
      <c r="K13" s="18"/>
      <c r="L13" s="18"/>
      <c r="M13" s="18"/>
      <c r="N13" s="18"/>
      <c r="O13" s="31" t="s">
        <v>185</v>
      </c>
      <c r="P13" s="35"/>
      <c r="Q13" s="3"/>
      <c r="R13" s="3"/>
      <c r="S13" s="3"/>
      <c r="T13" s="3"/>
      <c r="U13" s="3"/>
      <c r="V13" s="54"/>
      <c r="W13" s="30" t="s">
        <v>186</v>
      </c>
      <c r="X13" s="34"/>
      <c r="Y13" s="13"/>
      <c r="Z13" s="13"/>
      <c r="AA13" s="13"/>
      <c r="AB13" s="13"/>
      <c r="AC13" s="13"/>
      <c r="AD13" s="36"/>
      <c r="AE13" s="31" t="s">
        <v>187</v>
      </c>
      <c r="AF13" s="35"/>
      <c r="AG13" s="3"/>
      <c r="AH13" s="3"/>
      <c r="AI13" s="3"/>
      <c r="AJ13" s="3"/>
      <c r="AK13" s="3"/>
      <c r="AL13" s="54"/>
      <c r="AM13" s="30" t="s">
        <v>188</v>
      </c>
      <c r="AN13" s="34"/>
      <c r="AO13" s="13"/>
      <c r="AP13" s="13"/>
      <c r="AQ13" s="13"/>
      <c r="AR13" s="13"/>
      <c r="AS13" s="13"/>
      <c r="AT13" s="36"/>
      <c r="AU13" s="31" t="s">
        <v>189</v>
      </c>
      <c r="AV13" s="35"/>
      <c r="AW13" s="3"/>
      <c r="AX13" s="3"/>
      <c r="AY13" s="3"/>
      <c r="AZ13" s="3"/>
      <c r="BA13" s="3"/>
      <c r="BB13" s="54"/>
      <c r="BC13" s="31" t="s">
        <v>190</v>
      </c>
      <c r="BD13" s="35"/>
      <c r="BE13" s="3"/>
      <c r="BF13" s="3"/>
      <c r="BG13" s="3"/>
      <c r="BH13" s="3"/>
      <c r="BI13" s="3"/>
      <c r="BJ13" s="54"/>
      <c r="BK13" s="31" t="s">
        <v>191</v>
      </c>
      <c r="BL13" s="35"/>
      <c r="BM13" s="3"/>
      <c r="BN13" s="3"/>
      <c r="BO13" s="3"/>
      <c r="BP13" s="3"/>
      <c r="BQ13" s="3"/>
      <c r="BR13" s="54"/>
      <c r="BS13" s="31" t="s">
        <v>192</v>
      </c>
      <c r="BT13" s="35"/>
      <c r="BU13" s="3"/>
      <c r="BV13" s="3"/>
      <c r="BW13" s="3"/>
      <c r="BX13" s="3"/>
      <c r="BY13" s="3"/>
      <c r="BZ13" s="54"/>
    </row>
    <row r="14" spans="1:78" s="14" customFormat="1" ht="75" customHeight="1">
      <c r="A14" s="34" t="s">
        <v>111</v>
      </c>
      <c r="B14" s="13" t="s">
        <v>112</v>
      </c>
      <c r="C14" s="13"/>
      <c r="D14" s="13"/>
      <c r="E14" s="13"/>
      <c r="F14" s="13" t="s">
        <v>113</v>
      </c>
      <c r="G14" s="36" t="s">
        <v>193</v>
      </c>
      <c r="H14" s="24">
        <v>1</v>
      </c>
      <c r="I14" s="15">
        <v>2</v>
      </c>
      <c r="J14" s="15">
        <v>3</v>
      </c>
      <c r="K14" s="15">
        <v>4</v>
      </c>
      <c r="L14" s="15">
        <v>5</v>
      </c>
      <c r="M14" s="15">
        <v>6</v>
      </c>
      <c r="N14" s="15">
        <v>7</v>
      </c>
      <c r="O14" s="30" t="s">
        <v>194</v>
      </c>
      <c r="P14" s="34" t="s">
        <v>195</v>
      </c>
      <c r="Q14" s="6" t="s">
        <v>196</v>
      </c>
      <c r="R14" s="6" t="s">
        <v>197</v>
      </c>
      <c r="S14" s="6" t="s">
        <v>198</v>
      </c>
      <c r="T14" s="6" t="s">
        <v>199</v>
      </c>
      <c r="U14" s="6" t="s">
        <v>200</v>
      </c>
      <c r="V14" s="51" t="s">
        <v>201</v>
      </c>
      <c r="W14" s="30" t="s">
        <v>202</v>
      </c>
      <c r="X14" s="34" t="s">
        <v>203</v>
      </c>
      <c r="Y14" s="13" t="s">
        <v>204</v>
      </c>
      <c r="Z14" s="13" t="s">
        <v>205</v>
      </c>
      <c r="AA14" s="13" t="s">
        <v>206</v>
      </c>
      <c r="AB14" s="13" t="s">
        <v>207</v>
      </c>
      <c r="AC14" s="13" t="s">
        <v>208</v>
      </c>
      <c r="AD14" s="36" t="s">
        <v>209</v>
      </c>
      <c r="AE14" s="30" t="s">
        <v>210</v>
      </c>
      <c r="AF14" s="34" t="s">
        <v>211</v>
      </c>
      <c r="AG14" s="6" t="s">
        <v>212</v>
      </c>
      <c r="AH14" s="6" t="s">
        <v>213</v>
      </c>
      <c r="AI14" s="6" t="s">
        <v>214</v>
      </c>
      <c r="AJ14" s="6" t="s">
        <v>215</v>
      </c>
      <c r="AK14" s="6" t="s">
        <v>216</v>
      </c>
      <c r="AL14" s="51" t="s">
        <v>217</v>
      </c>
      <c r="AM14" s="30" t="s">
        <v>218</v>
      </c>
      <c r="AN14" s="34" t="s">
        <v>219</v>
      </c>
      <c r="AO14" s="13" t="s">
        <v>220</v>
      </c>
      <c r="AP14" s="13" t="s">
        <v>221</v>
      </c>
      <c r="AQ14" s="13" t="s">
        <v>222</v>
      </c>
      <c r="AR14" s="13" t="s">
        <v>223</v>
      </c>
      <c r="AS14" s="13" t="s">
        <v>224</v>
      </c>
      <c r="AT14" s="36" t="s">
        <v>225</v>
      </c>
      <c r="AU14" s="30" t="s">
        <v>226</v>
      </c>
      <c r="AV14" s="34" t="s">
        <v>227</v>
      </c>
      <c r="AW14" s="6" t="s">
        <v>228</v>
      </c>
      <c r="AX14" s="6" t="s">
        <v>229</v>
      </c>
      <c r="AY14" s="6" t="s">
        <v>230</v>
      </c>
      <c r="AZ14" s="6" t="s">
        <v>231</v>
      </c>
      <c r="BA14" s="6" t="s">
        <v>232</v>
      </c>
      <c r="BB14" s="51" t="s">
        <v>233</v>
      </c>
      <c r="BC14" s="30" t="s">
        <v>234</v>
      </c>
      <c r="BD14" s="34" t="s">
        <v>235</v>
      </c>
      <c r="BE14" s="6" t="s">
        <v>236</v>
      </c>
      <c r="BF14" s="6" t="s">
        <v>237</v>
      </c>
      <c r="BG14" s="6" t="s">
        <v>238</v>
      </c>
      <c r="BH14" s="6" t="s">
        <v>239</v>
      </c>
      <c r="BI14" s="6" t="s">
        <v>240</v>
      </c>
      <c r="BJ14" s="51" t="s">
        <v>241</v>
      </c>
      <c r="BK14" s="30" t="s">
        <v>242</v>
      </c>
      <c r="BL14" s="34" t="s">
        <v>243</v>
      </c>
      <c r="BM14" s="6" t="s">
        <v>244</v>
      </c>
      <c r="BN14" s="6" t="s">
        <v>245</v>
      </c>
      <c r="BO14" s="6" t="s">
        <v>246</v>
      </c>
      <c r="BP14" s="6" t="s">
        <v>247</v>
      </c>
      <c r="BQ14" s="6" t="s">
        <v>248</v>
      </c>
      <c r="BR14" s="51" t="s">
        <v>249</v>
      </c>
      <c r="BS14" s="30" t="s">
        <v>250</v>
      </c>
      <c r="BT14" s="34" t="s">
        <v>251</v>
      </c>
      <c r="BU14" s="6" t="s">
        <v>252</v>
      </c>
      <c r="BV14" s="6" t="s">
        <v>253</v>
      </c>
      <c r="BW14" s="6" t="s">
        <v>254</v>
      </c>
      <c r="BX14" s="6" t="s">
        <v>255</v>
      </c>
      <c r="BY14" s="6" t="s">
        <v>256</v>
      </c>
      <c r="BZ14" s="51" t="s">
        <v>257</v>
      </c>
    </row>
    <row r="15" spans="1:78" s="14" customFormat="1" ht="51.75" customHeight="1">
      <c r="A15" s="34" t="s">
        <v>111</v>
      </c>
      <c r="B15" s="13" t="s">
        <v>112</v>
      </c>
      <c r="C15" s="13"/>
      <c r="D15" s="13"/>
      <c r="E15" s="13"/>
      <c r="F15" s="13" t="s">
        <v>113</v>
      </c>
      <c r="G15" s="36" t="s">
        <v>258</v>
      </c>
      <c r="H15" s="24">
        <v>1</v>
      </c>
      <c r="I15" s="15">
        <v>2</v>
      </c>
      <c r="J15" s="15">
        <v>3</v>
      </c>
      <c r="K15" s="15">
        <v>4</v>
      </c>
      <c r="L15" s="15">
        <v>5</v>
      </c>
      <c r="M15" s="15">
        <v>6</v>
      </c>
      <c r="N15" s="15"/>
      <c r="O15" s="30" t="s">
        <v>259</v>
      </c>
      <c r="P15" s="34" t="s">
        <v>260</v>
      </c>
      <c r="Q15" s="47" t="s">
        <v>261</v>
      </c>
      <c r="R15" s="82">
        <v>10</v>
      </c>
      <c r="S15" s="6" t="s">
        <v>262</v>
      </c>
      <c r="T15" s="6" t="s">
        <v>263</v>
      </c>
      <c r="U15" s="6" t="s">
        <v>264</v>
      </c>
      <c r="V15" s="51"/>
      <c r="W15" s="81" t="s">
        <v>265</v>
      </c>
      <c r="X15" s="34" t="s">
        <v>266</v>
      </c>
      <c r="Y15" s="13" t="s">
        <v>267</v>
      </c>
      <c r="Z15" s="13">
        <v>10</v>
      </c>
      <c r="AA15" s="13" t="s">
        <v>268</v>
      </c>
      <c r="AB15" s="13" t="s">
        <v>269</v>
      </c>
      <c r="AC15" s="13" t="s">
        <v>270</v>
      </c>
      <c r="AD15" s="36"/>
      <c r="AE15" s="30" t="s">
        <v>271</v>
      </c>
      <c r="AF15" s="34" t="s">
        <v>272</v>
      </c>
      <c r="AG15" s="47" t="s">
        <v>273</v>
      </c>
      <c r="AH15" s="82">
        <v>10</v>
      </c>
      <c r="AI15" s="6" t="s">
        <v>274</v>
      </c>
      <c r="AJ15" s="6" t="s">
        <v>275</v>
      </c>
      <c r="AK15" s="6" t="s">
        <v>276</v>
      </c>
      <c r="AL15" s="51"/>
      <c r="AM15" s="81" t="s">
        <v>277</v>
      </c>
      <c r="AN15" s="34" t="s">
        <v>278</v>
      </c>
      <c r="AO15" s="13" t="s">
        <v>279</v>
      </c>
      <c r="AP15" s="13">
        <v>10</v>
      </c>
      <c r="AQ15" s="13" t="s">
        <v>280</v>
      </c>
      <c r="AR15" s="13" t="s">
        <v>281</v>
      </c>
      <c r="AS15" s="13" t="s">
        <v>282</v>
      </c>
      <c r="AT15" s="36"/>
      <c r="AU15" s="30" t="s">
        <v>283</v>
      </c>
      <c r="AV15" s="34" t="s">
        <v>284</v>
      </c>
      <c r="AW15" s="47" t="s">
        <v>285</v>
      </c>
      <c r="AX15" s="82">
        <v>10</v>
      </c>
      <c r="AY15" s="6" t="s">
        <v>286</v>
      </c>
      <c r="AZ15" s="6" t="s">
        <v>287</v>
      </c>
      <c r="BA15" s="6" t="s">
        <v>288</v>
      </c>
      <c r="BB15" s="51"/>
      <c r="BC15" s="30" t="s">
        <v>289</v>
      </c>
      <c r="BD15" s="34" t="s">
        <v>290</v>
      </c>
      <c r="BE15" s="47" t="s">
        <v>291</v>
      </c>
      <c r="BF15" s="82">
        <v>10</v>
      </c>
      <c r="BG15" s="6" t="s">
        <v>292</v>
      </c>
      <c r="BH15" s="6" t="s">
        <v>293</v>
      </c>
      <c r="BI15" s="6" t="s">
        <v>294</v>
      </c>
      <c r="BJ15" s="51"/>
      <c r="BK15" s="30" t="s">
        <v>295</v>
      </c>
      <c r="BL15" s="34" t="s">
        <v>296</v>
      </c>
      <c r="BM15" s="47" t="s">
        <v>297</v>
      </c>
      <c r="BN15" s="82">
        <v>10</v>
      </c>
      <c r="BO15" s="6" t="s">
        <v>298</v>
      </c>
      <c r="BP15" s="6" t="s">
        <v>299</v>
      </c>
      <c r="BQ15" s="6" t="s">
        <v>300</v>
      </c>
      <c r="BR15" s="51"/>
      <c r="BS15" s="30" t="s">
        <v>301</v>
      </c>
      <c r="BT15" s="34" t="s">
        <v>302</v>
      </c>
      <c r="BU15" s="47" t="s">
        <v>303</v>
      </c>
      <c r="BV15" s="82">
        <v>10</v>
      </c>
      <c r="BW15" s="6" t="s">
        <v>304</v>
      </c>
      <c r="BX15" s="6" t="s">
        <v>305</v>
      </c>
      <c r="BY15" s="6" t="s">
        <v>306</v>
      </c>
      <c r="BZ15" s="51"/>
    </row>
    <row r="16" spans="1:78" s="14" customFormat="1" ht="30" customHeight="1">
      <c r="A16" s="34" t="s">
        <v>111</v>
      </c>
      <c r="B16" s="13" t="s">
        <v>112</v>
      </c>
      <c r="C16" s="13"/>
      <c r="D16" s="13"/>
      <c r="E16" s="13"/>
      <c r="F16" s="13" t="s">
        <v>113</v>
      </c>
      <c r="G16" s="36" t="s">
        <v>307</v>
      </c>
      <c r="H16" s="24">
        <v>0</v>
      </c>
      <c r="I16" s="15">
        <v>1</v>
      </c>
      <c r="J16" s="15">
        <v>2</v>
      </c>
      <c r="K16" s="17" t="s">
        <v>115</v>
      </c>
      <c r="L16" s="17" t="s">
        <v>115</v>
      </c>
      <c r="M16" s="17" t="s">
        <v>115</v>
      </c>
      <c r="N16" s="17" t="s">
        <v>115</v>
      </c>
      <c r="O16" s="30" t="s">
        <v>308</v>
      </c>
      <c r="P16" s="34" t="s">
        <v>309</v>
      </c>
      <c r="Q16" s="6" t="s">
        <v>310</v>
      </c>
      <c r="R16" s="6" t="s">
        <v>311</v>
      </c>
      <c r="S16" s="6" t="s">
        <v>115</v>
      </c>
      <c r="T16" s="6" t="s">
        <v>115</v>
      </c>
      <c r="U16" s="6" t="s">
        <v>115</v>
      </c>
      <c r="V16" s="51" t="s">
        <v>115</v>
      </c>
      <c r="W16" s="30" t="s">
        <v>312</v>
      </c>
      <c r="X16" s="34" t="s">
        <v>313</v>
      </c>
      <c r="Y16" s="13" t="s">
        <v>314</v>
      </c>
      <c r="Z16" s="13" t="s">
        <v>315</v>
      </c>
      <c r="AA16" s="13" t="s">
        <v>115</v>
      </c>
      <c r="AB16" s="13" t="s">
        <v>115</v>
      </c>
      <c r="AC16" s="13" t="s">
        <v>115</v>
      </c>
      <c r="AD16" s="36" t="s">
        <v>115</v>
      </c>
      <c r="AE16" s="30" t="s">
        <v>316</v>
      </c>
      <c r="AF16" s="34" t="s">
        <v>313</v>
      </c>
      <c r="AG16" s="6" t="s">
        <v>317</v>
      </c>
      <c r="AH16" s="6" t="s">
        <v>318</v>
      </c>
      <c r="AI16" s="6" t="s">
        <v>115</v>
      </c>
      <c r="AJ16" s="6" t="s">
        <v>115</v>
      </c>
      <c r="AK16" s="6" t="s">
        <v>115</v>
      </c>
      <c r="AL16" s="51" t="s">
        <v>115</v>
      </c>
      <c r="AM16" s="30" t="s">
        <v>319</v>
      </c>
      <c r="AN16" s="34" t="s">
        <v>320</v>
      </c>
      <c r="AO16" s="13" t="s">
        <v>321</v>
      </c>
      <c r="AP16" s="13" t="s">
        <v>322</v>
      </c>
      <c r="AQ16" s="13"/>
      <c r="AR16" s="13"/>
      <c r="AS16" s="13"/>
      <c r="AT16" s="36"/>
      <c r="AU16" s="30" t="s">
        <v>323</v>
      </c>
      <c r="AV16" s="34" t="s">
        <v>324</v>
      </c>
      <c r="AW16" s="6" t="s">
        <v>325</v>
      </c>
      <c r="AX16" s="6" t="s">
        <v>326</v>
      </c>
      <c r="AY16" s="6" t="s">
        <v>115</v>
      </c>
      <c r="AZ16" s="6" t="s">
        <v>115</v>
      </c>
      <c r="BA16" s="6" t="s">
        <v>115</v>
      </c>
      <c r="BB16" s="51" t="s">
        <v>115</v>
      </c>
      <c r="BC16" s="30" t="s">
        <v>327</v>
      </c>
      <c r="BD16" s="34" t="s">
        <v>313</v>
      </c>
      <c r="BE16" s="6" t="s">
        <v>328</v>
      </c>
      <c r="BF16" s="6" t="s">
        <v>329</v>
      </c>
      <c r="BG16" s="6" t="s">
        <v>115</v>
      </c>
      <c r="BH16" s="6" t="s">
        <v>115</v>
      </c>
      <c r="BI16" s="6" t="s">
        <v>115</v>
      </c>
      <c r="BJ16" s="51" t="s">
        <v>115</v>
      </c>
      <c r="BK16" s="30" t="s">
        <v>330</v>
      </c>
      <c r="BL16" s="34" t="s">
        <v>331</v>
      </c>
      <c r="BM16" s="6" t="s">
        <v>332</v>
      </c>
      <c r="BN16" s="6" t="s">
        <v>333</v>
      </c>
      <c r="BO16" s="6" t="s">
        <v>115</v>
      </c>
      <c r="BP16" s="6" t="s">
        <v>115</v>
      </c>
      <c r="BQ16" s="6" t="s">
        <v>115</v>
      </c>
      <c r="BR16" s="51" t="s">
        <v>115</v>
      </c>
      <c r="BS16" s="30" t="s">
        <v>334</v>
      </c>
      <c r="BT16" s="34" t="s">
        <v>335</v>
      </c>
      <c r="BU16" s="6" t="s">
        <v>336</v>
      </c>
      <c r="BV16" s="6" t="s">
        <v>337</v>
      </c>
      <c r="BW16" s="6" t="s">
        <v>115</v>
      </c>
      <c r="BX16" s="6" t="s">
        <v>115</v>
      </c>
      <c r="BY16" s="6" t="s">
        <v>115</v>
      </c>
      <c r="BZ16" s="51" t="s">
        <v>115</v>
      </c>
    </row>
    <row r="17" spans="1:78" s="14" customFormat="1" ht="30" customHeight="1">
      <c r="A17" s="34" t="s">
        <v>111</v>
      </c>
      <c r="B17" s="13" t="s">
        <v>112</v>
      </c>
      <c r="C17" s="13"/>
      <c r="D17" s="13"/>
      <c r="E17" s="13"/>
      <c r="F17" s="13" t="s">
        <v>113</v>
      </c>
      <c r="G17" s="36" t="s">
        <v>338</v>
      </c>
      <c r="H17" s="24">
        <v>0</v>
      </c>
      <c r="I17" s="15">
        <v>1</v>
      </c>
      <c r="J17" s="15">
        <v>2</v>
      </c>
      <c r="K17" s="17" t="s">
        <v>115</v>
      </c>
      <c r="L17" s="17" t="s">
        <v>115</v>
      </c>
      <c r="M17" s="17" t="s">
        <v>115</v>
      </c>
      <c r="N17" s="17" t="s">
        <v>115</v>
      </c>
      <c r="O17" s="30" t="s">
        <v>339</v>
      </c>
      <c r="P17" s="34" t="s">
        <v>309</v>
      </c>
      <c r="Q17" s="6" t="s">
        <v>310</v>
      </c>
      <c r="R17" s="6" t="s">
        <v>311</v>
      </c>
      <c r="S17" s="6" t="s">
        <v>115</v>
      </c>
      <c r="T17" s="6" t="s">
        <v>115</v>
      </c>
      <c r="U17" s="6" t="s">
        <v>115</v>
      </c>
      <c r="V17" s="51" t="s">
        <v>115</v>
      </c>
      <c r="W17" s="30" t="s">
        <v>340</v>
      </c>
      <c r="X17" s="34" t="s">
        <v>313</v>
      </c>
      <c r="Y17" s="13" t="s">
        <v>314</v>
      </c>
      <c r="Z17" s="13" t="s">
        <v>341</v>
      </c>
      <c r="AA17" s="13" t="s">
        <v>115</v>
      </c>
      <c r="AB17" s="13" t="s">
        <v>115</v>
      </c>
      <c r="AC17" s="13" t="s">
        <v>115</v>
      </c>
      <c r="AD17" s="36" t="s">
        <v>115</v>
      </c>
      <c r="AE17" s="30" t="s">
        <v>342</v>
      </c>
      <c r="AF17" s="34" t="s">
        <v>313</v>
      </c>
      <c r="AG17" s="6" t="s">
        <v>317</v>
      </c>
      <c r="AH17" s="6" t="s">
        <v>318</v>
      </c>
      <c r="AI17" s="6" t="s">
        <v>115</v>
      </c>
      <c r="AJ17" s="6" t="s">
        <v>115</v>
      </c>
      <c r="AK17" s="6" t="s">
        <v>115</v>
      </c>
      <c r="AL17" s="51" t="s">
        <v>115</v>
      </c>
      <c r="AM17" s="30" t="s">
        <v>343</v>
      </c>
      <c r="AN17" s="34" t="s">
        <v>320</v>
      </c>
      <c r="AO17" s="13" t="s">
        <v>344</v>
      </c>
      <c r="AP17" s="13" t="s">
        <v>345</v>
      </c>
      <c r="AQ17" s="13"/>
      <c r="AR17" s="13"/>
      <c r="AS17" s="13"/>
      <c r="AT17" s="36"/>
      <c r="AU17" s="30" t="s">
        <v>346</v>
      </c>
      <c r="AV17" s="34" t="s">
        <v>324</v>
      </c>
      <c r="AW17" s="6" t="s">
        <v>347</v>
      </c>
      <c r="AX17" s="6" t="s">
        <v>348</v>
      </c>
      <c r="AY17" s="6" t="s">
        <v>115</v>
      </c>
      <c r="AZ17" s="6" t="s">
        <v>115</v>
      </c>
      <c r="BA17" s="6" t="s">
        <v>115</v>
      </c>
      <c r="BB17" s="51" t="s">
        <v>115</v>
      </c>
      <c r="BC17" s="30" t="s">
        <v>349</v>
      </c>
      <c r="BD17" s="34" t="s">
        <v>313</v>
      </c>
      <c r="BE17" s="6" t="s">
        <v>350</v>
      </c>
      <c r="BF17" s="6" t="s">
        <v>351</v>
      </c>
      <c r="BG17" s="6" t="s">
        <v>115</v>
      </c>
      <c r="BH17" s="6" t="s">
        <v>115</v>
      </c>
      <c r="BI17" s="6" t="s">
        <v>115</v>
      </c>
      <c r="BJ17" s="51" t="s">
        <v>115</v>
      </c>
      <c r="BK17" s="30" t="s">
        <v>352</v>
      </c>
      <c r="BL17" s="34" t="s">
        <v>331</v>
      </c>
      <c r="BM17" s="6" t="s">
        <v>353</v>
      </c>
      <c r="BN17" s="6" t="s">
        <v>354</v>
      </c>
      <c r="BO17" s="6" t="s">
        <v>115</v>
      </c>
      <c r="BP17" s="6" t="s">
        <v>115</v>
      </c>
      <c r="BQ17" s="6" t="s">
        <v>115</v>
      </c>
      <c r="BR17" s="51" t="s">
        <v>115</v>
      </c>
      <c r="BS17" s="30" t="s">
        <v>355</v>
      </c>
      <c r="BT17" s="34" t="s">
        <v>335</v>
      </c>
      <c r="BU17" s="6" t="s">
        <v>356</v>
      </c>
      <c r="BV17" s="6" t="s">
        <v>357</v>
      </c>
      <c r="BW17" s="6" t="s">
        <v>115</v>
      </c>
      <c r="BX17" s="6" t="s">
        <v>115</v>
      </c>
      <c r="BY17" s="6" t="s">
        <v>115</v>
      </c>
      <c r="BZ17" s="51" t="s">
        <v>115</v>
      </c>
    </row>
    <row r="18" spans="1:78" s="14" customFormat="1" ht="30" customHeight="1">
      <c r="A18" s="34" t="s">
        <v>111</v>
      </c>
      <c r="B18" s="13" t="s">
        <v>358</v>
      </c>
      <c r="C18" s="13"/>
      <c r="D18" s="13"/>
      <c r="E18" s="13"/>
      <c r="F18" s="13" t="s">
        <v>113</v>
      </c>
      <c r="G18" s="36" t="s">
        <v>359</v>
      </c>
      <c r="H18" s="24">
        <v>0</v>
      </c>
      <c r="I18" s="15">
        <v>1</v>
      </c>
      <c r="J18" s="17" t="s">
        <v>115</v>
      </c>
      <c r="K18" s="17" t="s">
        <v>115</v>
      </c>
      <c r="L18" s="17" t="s">
        <v>115</v>
      </c>
      <c r="M18" s="17" t="s">
        <v>115</v>
      </c>
      <c r="N18" s="17" t="s">
        <v>115</v>
      </c>
      <c r="O18" s="30" t="s">
        <v>360</v>
      </c>
      <c r="P18" s="34" t="s">
        <v>309</v>
      </c>
      <c r="Q18" s="6" t="s">
        <v>361</v>
      </c>
      <c r="R18" s="6" t="s">
        <v>115</v>
      </c>
      <c r="S18" s="6" t="s">
        <v>115</v>
      </c>
      <c r="T18" s="6" t="s">
        <v>115</v>
      </c>
      <c r="U18" s="6" t="s">
        <v>115</v>
      </c>
      <c r="V18" s="51" t="s">
        <v>115</v>
      </c>
      <c r="W18" s="30" t="s">
        <v>362</v>
      </c>
      <c r="X18" s="34" t="s">
        <v>313</v>
      </c>
      <c r="Y18" s="13" t="s">
        <v>363</v>
      </c>
      <c r="Z18" s="13" t="s">
        <v>115</v>
      </c>
      <c r="AA18" s="13" t="s">
        <v>115</v>
      </c>
      <c r="AB18" s="13" t="s">
        <v>115</v>
      </c>
      <c r="AC18" s="13" t="s">
        <v>115</v>
      </c>
      <c r="AD18" s="36" t="s">
        <v>115</v>
      </c>
      <c r="AE18" s="30" t="s">
        <v>364</v>
      </c>
      <c r="AF18" s="34" t="s">
        <v>313</v>
      </c>
      <c r="AG18" s="6" t="s">
        <v>365</v>
      </c>
      <c r="AH18" s="6" t="s">
        <v>115</v>
      </c>
      <c r="AI18" s="6" t="s">
        <v>115</v>
      </c>
      <c r="AJ18" s="6" t="s">
        <v>115</v>
      </c>
      <c r="AK18" s="6" t="s">
        <v>115</v>
      </c>
      <c r="AL18" s="51" t="s">
        <v>115</v>
      </c>
      <c r="AM18" s="30" t="s">
        <v>366</v>
      </c>
      <c r="AN18" s="34" t="s">
        <v>320</v>
      </c>
      <c r="AO18" s="13" t="s">
        <v>367</v>
      </c>
      <c r="AP18" s="13"/>
      <c r="AQ18" s="13"/>
      <c r="AR18" s="13"/>
      <c r="AS18" s="13"/>
      <c r="AT18" s="36"/>
      <c r="AU18" s="30" t="s">
        <v>368</v>
      </c>
      <c r="AV18" s="34" t="s">
        <v>324</v>
      </c>
      <c r="AW18" s="6" t="s">
        <v>369</v>
      </c>
      <c r="AX18" s="6" t="s">
        <v>115</v>
      </c>
      <c r="AY18" s="6" t="s">
        <v>115</v>
      </c>
      <c r="AZ18" s="6" t="s">
        <v>115</v>
      </c>
      <c r="BA18" s="6" t="s">
        <v>115</v>
      </c>
      <c r="BB18" s="51" t="s">
        <v>115</v>
      </c>
      <c r="BC18" s="30" t="s">
        <v>370</v>
      </c>
      <c r="BD18" s="34" t="s">
        <v>313</v>
      </c>
      <c r="BE18" s="6" t="s">
        <v>371</v>
      </c>
      <c r="BF18" s="6" t="s">
        <v>115</v>
      </c>
      <c r="BG18" s="6" t="s">
        <v>115</v>
      </c>
      <c r="BH18" s="6" t="s">
        <v>115</v>
      </c>
      <c r="BI18" s="6" t="s">
        <v>115</v>
      </c>
      <c r="BJ18" s="51" t="s">
        <v>115</v>
      </c>
      <c r="BK18" s="30" t="s">
        <v>372</v>
      </c>
      <c r="BL18" s="34" t="s">
        <v>331</v>
      </c>
      <c r="BM18" s="6" t="s">
        <v>373</v>
      </c>
      <c r="BN18" s="6" t="s">
        <v>115</v>
      </c>
      <c r="BO18" s="6" t="s">
        <v>115</v>
      </c>
      <c r="BP18" s="6" t="s">
        <v>115</v>
      </c>
      <c r="BQ18" s="6" t="s">
        <v>115</v>
      </c>
      <c r="BR18" s="51" t="s">
        <v>115</v>
      </c>
      <c r="BS18" s="30" t="s">
        <v>374</v>
      </c>
      <c r="BT18" s="34" t="s">
        <v>335</v>
      </c>
      <c r="BU18" s="6" t="s">
        <v>375</v>
      </c>
      <c r="BV18" s="6" t="s">
        <v>115</v>
      </c>
      <c r="BW18" s="6" t="s">
        <v>115</v>
      </c>
      <c r="BX18" s="6" t="s">
        <v>115</v>
      </c>
      <c r="BY18" s="6" t="s">
        <v>115</v>
      </c>
      <c r="BZ18" s="51" t="s">
        <v>115</v>
      </c>
    </row>
    <row r="19" spans="1:78" s="14" customFormat="1" ht="30" customHeight="1">
      <c r="A19" s="34" t="s">
        <v>101</v>
      </c>
      <c r="B19" s="13"/>
      <c r="C19" s="13"/>
      <c r="D19" s="13"/>
      <c r="E19" s="13"/>
      <c r="F19" s="13"/>
      <c r="G19" s="36"/>
      <c r="H19" s="23"/>
      <c r="I19" s="17"/>
      <c r="J19" s="17"/>
      <c r="K19" s="17"/>
      <c r="L19" s="17"/>
      <c r="M19" s="17"/>
      <c r="N19" s="17"/>
      <c r="O19" s="30"/>
      <c r="P19" s="34"/>
      <c r="Q19" s="6"/>
      <c r="R19" s="6"/>
      <c r="S19" s="6"/>
      <c r="T19" s="6"/>
      <c r="U19" s="6"/>
      <c r="V19" s="51"/>
      <c r="W19" s="58"/>
      <c r="X19" s="59"/>
      <c r="AD19" s="60"/>
      <c r="AE19" s="30"/>
      <c r="AF19" s="34"/>
      <c r="AG19" s="6"/>
      <c r="AH19" s="6"/>
      <c r="AI19" s="6"/>
      <c r="AJ19" s="6"/>
      <c r="AK19" s="6"/>
      <c r="AL19" s="51"/>
      <c r="AM19" s="58"/>
      <c r="AN19" s="59"/>
      <c r="AT19" s="60"/>
      <c r="AU19" s="30"/>
      <c r="AV19" s="34"/>
      <c r="AW19" s="6"/>
      <c r="AX19" s="6"/>
      <c r="AY19" s="6"/>
      <c r="AZ19" s="6"/>
      <c r="BA19" s="6"/>
      <c r="BB19" s="51"/>
      <c r="BC19" s="30"/>
      <c r="BD19" s="34"/>
      <c r="BE19" s="6"/>
      <c r="BF19" s="6"/>
      <c r="BG19" s="6"/>
      <c r="BH19" s="6"/>
      <c r="BI19" s="6"/>
      <c r="BJ19" s="51"/>
      <c r="BK19" s="30"/>
      <c r="BL19" s="34"/>
      <c r="BM19" s="6"/>
      <c r="BN19" s="6"/>
      <c r="BO19" s="6"/>
      <c r="BP19" s="6"/>
      <c r="BQ19" s="6"/>
      <c r="BR19" s="51"/>
      <c r="BS19" s="30"/>
      <c r="BT19" s="34"/>
      <c r="BU19" s="6"/>
      <c r="BV19" s="6"/>
      <c r="BW19" s="6"/>
      <c r="BX19" s="6"/>
      <c r="BY19" s="6"/>
      <c r="BZ19" s="51"/>
    </row>
    <row r="20" spans="1:78" s="14" customFormat="1" ht="30" customHeight="1">
      <c r="A20" s="34" t="s">
        <v>102</v>
      </c>
      <c r="B20" s="13"/>
      <c r="C20" s="13"/>
      <c r="D20" s="13"/>
      <c r="E20" s="13"/>
      <c r="F20" s="13"/>
      <c r="G20" s="36"/>
      <c r="H20" s="23"/>
      <c r="I20" s="17"/>
      <c r="J20" s="17"/>
      <c r="K20" s="17"/>
      <c r="L20" s="17"/>
      <c r="M20" s="17"/>
      <c r="N20" s="17"/>
      <c r="O20" s="30" t="s">
        <v>376</v>
      </c>
      <c r="P20" s="34"/>
      <c r="Q20" s="6"/>
      <c r="R20" s="6"/>
      <c r="S20" s="6"/>
      <c r="T20" s="6"/>
      <c r="U20" s="6"/>
      <c r="V20" s="51"/>
      <c r="W20" s="30" t="s">
        <v>377</v>
      </c>
      <c r="X20" s="34"/>
      <c r="Y20" s="13"/>
      <c r="Z20" s="13"/>
      <c r="AA20" s="13"/>
      <c r="AB20" s="13"/>
      <c r="AC20" s="13"/>
      <c r="AD20" s="36"/>
      <c r="AE20" s="30" t="s">
        <v>378</v>
      </c>
      <c r="AF20" s="34"/>
      <c r="AG20" s="6"/>
      <c r="AH20" s="6"/>
      <c r="AI20" s="6"/>
      <c r="AJ20" s="6"/>
      <c r="AK20" s="6"/>
      <c r="AL20" s="51"/>
      <c r="AM20" s="30" t="s">
        <v>379</v>
      </c>
      <c r="AN20" s="34"/>
      <c r="AO20" s="13"/>
      <c r="AP20" s="13"/>
      <c r="AQ20" s="13"/>
      <c r="AR20" s="13"/>
      <c r="AS20" s="13"/>
      <c r="AT20" s="36"/>
      <c r="AU20" s="30" t="s">
        <v>380</v>
      </c>
      <c r="AV20" s="34"/>
      <c r="AW20" s="6"/>
      <c r="AX20" s="6"/>
      <c r="AY20" s="6"/>
      <c r="AZ20" s="6"/>
      <c r="BA20" s="6"/>
      <c r="BB20" s="51"/>
      <c r="BC20" s="30" t="s">
        <v>381</v>
      </c>
      <c r="BD20" s="34"/>
      <c r="BE20" s="6"/>
      <c r="BF20" s="6"/>
      <c r="BG20" s="6"/>
      <c r="BH20" s="6"/>
      <c r="BI20" s="6"/>
      <c r="BJ20" s="51"/>
      <c r="BK20" s="30" t="s">
        <v>382</v>
      </c>
      <c r="BL20" s="34"/>
      <c r="BM20" s="6"/>
      <c r="BN20" s="6"/>
      <c r="BO20" s="6"/>
      <c r="BP20" s="6"/>
      <c r="BQ20" s="6"/>
      <c r="BR20" s="51"/>
      <c r="BS20" s="30" t="s">
        <v>383</v>
      </c>
      <c r="BT20" s="34"/>
      <c r="BU20" s="6"/>
      <c r="BV20" s="6"/>
      <c r="BW20" s="6"/>
      <c r="BX20" s="6"/>
      <c r="BY20" s="6"/>
      <c r="BZ20" s="51"/>
    </row>
    <row r="21" spans="1:78" s="14" customFormat="1" ht="48.75" customHeight="1">
      <c r="A21" s="34" t="s">
        <v>92</v>
      </c>
      <c r="B21" s="13"/>
      <c r="C21" s="13"/>
      <c r="D21" s="13"/>
      <c r="E21" s="13"/>
      <c r="F21" s="13"/>
      <c r="G21" s="36"/>
      <c r="H21" s="23"/>
      <c r="I21" s="17"/>
      <c r="J21" s="17"/>
      <c r="K21" s="17"/>
      <c r="L21" s="17"/>
      <c r="M21" s="17"/>
      <c r="N21" s="17"/>
      <c r="O21" s="30" t="s">
        <v>384</v>
      </c>
      <c r="P21" s="34"/>
      <c r="Q21" s="6"/>
      <c r="R21" s="6"/>
      <c r="S21" s="6"/>
      <c r="T21" s="6"/>
      <c r="U21" s="6"/>
      <c r="V21" s="51"/>
      <c r="W21" s="30" t="s">
        <v>385</v>
      </c>
      <c r="X21" s="34"/>
      <c r="Y21" s="13"/>
      <c r="Z21" s="13"/>
      <c r="AA21" s="13"/>
      <c r="AB21" s="13"/>
      <c r="AC21" s="13"/>
      <c r="AD21" s="36"/>
      <c r="AE21" s="30" t="s">
        <v>386</v>
      </c>
      <c r="AF21" s="34"/>
      <c r="AG21" s="6"/>
      <c r="AH21" s="6"/>
      <c r="AI21" s="6"/>
      <c r="AJ21" s="6"/>
      <c r="AK21" s="6"/>
      <c r="AL21" s="51"/>
      <c r="AM21" s="30" t="s">
        <v>387</v>
      </c>
      <c r="AN21" s="34"/>
      <c r="AO21" s="13"/>
      <c r="AP21" s="13"/>
      <c r="AQ21" s="13"/>
      <c r="AR21" s="13"/>
      <c r="AS21" s="13"/>
      <c r="AT21" s="36"/>
      <c r="AU21" s="30" t="s">
        <v>388</v>
      </c>
      <c r="AV21" s="34"/>
      <c r="AW21" s="6"/>
      <c r="AX21" s="6"/>
      <c r="AY21" s="6"/>
      <c r="AZ21" s="6"/>
      <c r="BA21" s="6"/>
      <c r="BB21" s="51"/>
      <c r="BC21" s="30" t="s">
        <v>389</v>
      </c>
      <c r="BD21" s="34"/>
      <c r="BE21" s="6"/>
      <c r="BF21" s="6"/>
      <c r="BG21" s="6"/>
      <c r="BH21" s="6"/>
      <c r="BI21" s="6"/>
      <c r="BJ21" s="51"/>
      <c r="BK21" s="30" t="s">
        <v>390</v>
      </c>
      <c r="BL21" s="34"/>
      <c r="BM21" s="6"/>
      <c r="BN21" s="6"/>
      <c r="BO21" s="6"/>
      <c r="BP21" s="6"/>
      <c r="BQ21" s="6"/>
      <c r="BR21" s="51"/>
      <c r="BS21" s="30" t="s">
        <v>391</v>
      </c>
      <c r="BT21" s="34"/>
      <c r="BU21" s="6"/>
      <c r="BV21" s="6"/>
      <c r="BW21" s="6"/>
      <c r="BX21" s="6"/>
      <c r="BY21" s="6"/>
      <c r="BZ21" s="51"/>
    </row>
    <row r="22" spans="1:78" s="14" customFormat="1" ht="30" customHeight="1">
      <c r="A22" s="34" t="s">
        <v>111</v>
      </c>
      <c r="B22" s="13" t="s">
        <v>112</v>
      </c>
      <c r="C22" s="13"/>
      <c r="D22" s="13"/>
      <c r="E22" s="13"/>
      <c r="F22" s="13" t="s">
        <v>113</v>
      </c>
      <c r="G22" s="36" t="s">
        <v>392</v>
      </c>
      <c r="H22" s="24">
        <v>0</v>
      </c>
      <c r="I22" s="15">
        <v>1</v>
      </c>
      <c r="J22" s="15">
        <v>2</v>
      </c>
      <c r="K22" s="15">
        <v>3</v>
      </c>
      <c r="L22" s="15">
        <v>4</v>
      </c>
      <c r="M22" s="17" t="s">
        <v>115</v>
      </c>
      <c r="N22" s="17" t="s">
        <v>115</v>
      </c>
      <c r="O22" s="30" t="s">
        <v>393</v>
      </c>
      <c r="P22" s="34" t="s">
        <v>394</v>
      </c>
      <c r="Q22" s="6" t="s">
        <v>395</v>
      </c>
      <c r="R22" s="6" t="s">
        <v>396</v>
      </c>
      <c r="S22" s="6" t="s">
        <v>397</v>
      </c>
      <c r="T22" s="6" t="s">
        <v>398</v>
      </c>
      <c r="U22" s="6" t="s">
        <v>115</v>
      </c>
      <c r="V22" s="51" t="s">
        <v>115</v>
      </c>
      <c r="W22" s="30" t="s">
        <v>399</v>
      </c>
      <c r="X22" s="34" t="s">
        <v>400</v>
      </c>
      <c r="Y22" s="13" t="s">
        <v>401</v>
      </c>
      <c r="Z22" s="13" t="s">
        <v>402</v>
      </c>
      <c r="AA22" s="13" t="s">
        <v>403</v>
      </c>
      <c r="AB22" s="13" t="s">
        <v>404</v>
      </c>
      <c r="AC22" s="13" t="s">
        <v>115</v>
      </c>
      <c r="AD22" s="36" t="s">
        <v>115</v>
      </c>
      <c r="AE22" s="30" t="s">
        <v>405</v>
      </c>
      <c r="AF22" s="34" t="s">
        <v>406</v>
      </c>
      <c r="AG22" s="6" t="s">
        <v>407</v>
      </c>
      <c r="AH22" s="6" t="s">
        <v>408</v>
      </c>
      <c r="AI22" s="6" t="s">
        <v>409</v>
      </c>
      <c r="AJ22" s="6" t="s">
        <v>410</v>
      </c>
      <c r="AK22" s="6" t="s">
        <v>115</v>
      </c>
      <c r="AL22" s="51" t="s">
        <v>115</v>
      </c>
      <c r="AM22" s="30" t="s">
        <v>411</v>
      </c>
      <c r="AN22" s="34" t="s">
        <v>412</v>
      </c>
      <c r="AO22" s="13" t="s">
        <v>413</v>
      </c>
      <c r="AP22" s="13" t="s">
        <v>414</v>
      </c>
      <c r="AQ22" s="13" t="s">
        <v>415</v>
      </c>
      <c r="AR22" s="13" t="s">
        <v>416</v>
      </c>
      <c r="AS22" s="13"/>
      <c r="AT22" s="36"/>
      <c r="AU22" s="30" t="s">
        <v>417</v>
      </c>
      <c r="AV22" s="34" t="s">
        <v>418</v>
      </c>
      <c r="AW22" s="6" t="s">
        <v>419</v>
      </c>
      <c r="AX22" s="6" t="s">
        <v>420</v>
      </c>
      <c r="AY22" s="6" t="s">
        <v>421</v>
      </c>
      <c r="AZ22" s="6" t="s">
        <v>422</v>
      </c>
      <c r="BA22" s="6" t="s">
        <v>115</v>
      </c>
      <c r="BB22" s="51" t="s">
        <v>115</v>
      </c>
      <c r="BC22" s="30" t="s">
        <v>423</v>
      </c>
      <c r="BD22" s="34" t="s">
        <v>424</v>
      </c>
      <c r="BE22" s="6" t="s">
        <v>425</v>
      </c>
      <c r="BF22" s="6" t="s">
        <v>426</v>
      </c>
      <c r="BG22" s="6" t="s">
        <v>427</v>
      </c>
      <c r="BH22" s="6" t="s">
        <v>428</v>
      </c>
      <c r="BI22" s="6" t="s">
        <v>115</v>
      </c>
      <c r="BJ22" s="51" t="s">
        <v>115</v>
      </c>
      <c r="BK22" s="30" t="s">
        <v>429</v>
      </c>
      <c r="BL22" s="34" t="s">
        <v>430</v>
      </c>
      <c r="BM22" s="6" t="s">
        <v>431</v>
      </c>
      <c r="BN22" s="6" t="s">
        <v>432</v>
      </c>
      <c r="BO22" s="6" t="s">
        <v>433</v>
      </c>
      <c r="BP22" s="6" t="s">
        <v>434</v>
      </c>
      <c r="BQ22" s="6" t="s">
        <v>115</v>
      </c>
      <c r="BR22" s="51" t="s">
        <v>115</v>
      </c>
      <c r="BS22" s="30" t="s">
        <v>435</v>
      </c>
      <c r="BT22" s="34" t="s">
        <v>436</v>
      </c>
      <c r="BU22" s="6" t="s">
        <v>437</v>
      </c>
      <c r="BV22" s="6" t="s">
        <v>438</v>
      </c>
      <c r="BW22" s="6" t="s">
        <v>439</v>
      </c>
      <c r="BX22" s="6" t="s">
        <v>440</v>
      </c>
      <c r="BY22" s="6" t="s">
        <v>115</v>
      </c>
      <c r="BZ22" s="51" t="s">
        <v>115</v>
      </c>
    </row>
    <row r="23" spans="1:78" s="14" customFormat="1" ht="30" customHeight="1">
      <c r="A23" s="34" t="s">
        <v>111</v>
      </c>
      <c r="B23" s="13" t="s">
        <v>112</v>
      </c>
      <c r="C23" s="13"/>
      <c r="D23" s="13"/>
      <c r="E23" s="13"/>
      <c r="F23" s="13" t="s">
        <v>113</v>
      </c>
      <c r="G23" s="36" t="s">
        <v>441</v>
      </c>
      <c r="H23" s="24">
        <v>0</v>
      </c>
      <c r="I23" s="15">
        <v>1</v>
      </c>
      <c r="J23" s="15">
        <v>2</v>
      </c>
      <c r="K23" s="15">
        <v>3</v>
      </c>
      <c r="L23" s="15">
        <v>4</v>
      </c>
      <c r="M23" s="17" t="s">
        <v>115</v>
      </c>
      <c r="N23" s="17" t="s">
        <v>115</v>
      </c>
      <c r="O23" s="30" t="s">
        <v>442</v>
      </c>
      <c r="P23" s="34" t="s">
        <v>394</v>
      </c>
      <c r="Q23" s="6" t="s">
        <v>395</v>
      </c>
      <c r="R23" s="6" t="s">
        <v>396</v>
      </c>
      <c r="S23" s="6" t="s">
        <v>397</v>
      </c>
      <c r="T23" s="6" t="s">
        <v>398</v>
      </c>
      <c r="U23" s="6" t="s">
        <v>115</v>
      </c>
      <c r="V23" s="51" t="s">
        <v>115</v>
      </c>
      <c r="W23" s="30" t="s">
        <v>443</v>
      </c>
      <c r="X23" s="34" t="s">
        <v>400</v>
      </c>
      <c r="Y23" s="13" t="s">
        <v>401</v>
      </c>
      <c r="Z23" s="13" t="s">
        <v>402</v>
      </c>
      <c r="AA23" s="13" t="s">
        <v>403</v>
      </c>
      <c r="AB23" s="13" t="s">
        <v>404</v>
      </c>
      <c r="AC23" s="13" t="s">
        <v>115</v>
      </c>
      <c r="AD23" s="36" t="s">
        <v>115</v>
      </c>
      <c r="AE23" s="30" t="s">
        <v>444</v>
      </c>
      <c r="AF23" s="34" t="s">
        <v>406</v>
      </c>
      <c r="AG23" s="6" t="s">
        <v>407</v>
      </c>
      <c r="AH23" s="6" t="s">
        <v>408</v>
      </c>
      <c r="AI23" s="6" t="s">
        <v>409</v>
      </c>
      <c r="AJ23" s="6" t="s">
        <v>410</v>
      </c>
      <c r="AK23" s="6" t="s">
        <v>115</v>
      </c>
      <c r="AL23" s="51" t="s">
        <v>115</v>
      </c>
      <c r="AM23" s="30" t="s">
        <v>445</v>
      </c>
      <c r="AN23" s="34" t="s">
        <v>412</v>
      </c>
      <c r="AO23" s="13" t="s">
        <v>413</v>
      </c>
      <c r="AP23" s="13" t="s">
        <v>414</v>
      </c>
      <c r="AQ23" s="13" t="s">
        <v>415</v>
      </c>
      <c r="AR23" s="13" t="s">
        <v>416</v>
      </c>
      <c r="AS23" s="13"/>
      <c r="AT23" s="36"/>
      <c r="AU23" s="30" t="s">
        <v>446</v>
      </c>
      <c r="AV23" s="34" t="s">
        <v>418</v>
      </c>
      <c r="AW23" s="6" t="s">
        <v>419</v>
      </c>
      <c r="AX23" s="6" t="s">
        <v>420</v>
      </c>
      <c r="AY23" s="6" t="s">
        <v>421</v>
      </c>
      <c r="AZ23" s="6" t="s">
        <v>422</v>
      </c>
      <c r="BA23" s="6" t="s">
        <v>115</v>
      </c>
      <c r="BB23" s="51" t="s">
        <v>115</v>
      </c>
      <c r="BC23" s="30" t="s">
        <v>447</v>
      </c>
      <c r="BD23" s="34" t="s">
        <v>424</v>
      </c>
      <c r="BE23" s="6" t="s">
        <v>425</v>
      </c>
      <c r="BF23" s="6" t="s">
        <v>426</v>
      </c>
      <c r="BG23" s="6" t="s">
        <v>427</v>
      </c>
      <c r="BH23" s="6" t="s">
        <v>428</v>
      </c>
      <c r="BI23" s="6" t="s">
        <v>115</v>
      </c>
      <c r="BJ23" s="51" t="s">
        <v>115</v>
      </c>
      <c r="BK23" s="30" t="s">
        <v>448</v>
      </c>
      <c r="BL23" s="34" t="s">
        <v>430</v>
      </c>
      <c r="BM23" s="6" t="s">
        <v>431</v>
      </c>
      <c r="BN23" s="6" t="s">
        <v>432</v>
      </c>
      <c r="BO23" s="6" t="s">
        <v>433</v>
      </c>
      <c r="BP23" s="6" t="s">
        <v>434</v>
      </c>
      <c r="BQ23" s="6" t="s">
        <v>115</v>
      </c>
      <c r="BR23" s="51" t="s">
        <v>115</v>
      </c>
      <c r="BS23" s="30" t="s">
        <v>449</v>
      </c>
      <c r="BT23" s="34" t="s">
        <v>436</v>
      </c>
      <c r="BU23" s="6" t="s">
        <v>437</v>
      </c>
      <c r="BV23" s="6" t="s">
        <v>438</v>
      </c>
      <c r="BW23" s="6" t="s">
        <v>439</v>
      </c>
      <c r="BX23" s="6" t="s">
        <v>440</v>
      </c>
      <c r="BY23" s="6" t="s">
        <v>115</v>
      </c>
      <c r="BZ23" s="51" t="s">
        <v>115</v>
      </c>
    </row>
    <row r="24" spans="1:78" s="14" customFormat="1" ht="30" customHeight="1">
      <c r="A24" s="34" t="s">
        <v>111</v>
      </c>
      <c r="B24" s="13" t="s">
        <v>112</v>
      </c>
      <c r="C24" s="13"/>
      <c r="D24" s="13"/>
      <c r="E24" s="13"/>
      <c r="F24" s="13" t="s">
        <v>113</v>
      </c>
      <c r="G24" s="36" t="s">
        <v>450</v>
      </c>
      <c r="H24" s="24">
        <v>0</v>
      </c>
      <c r="I24" s="15">
        <v>1</v>
      </c>
      <c r="J24" s="15">
        <v>2</v>
      </c>
      <c r="K24" s="15">
        <v>3</v>
      </c>
      <c r="L24" s="15">
        <v>4</v>
      </c>
      <c r="M24" s="17" t="s">
        <v>115</v>
      </c>
      <c r="N24" s="17" t="s">
        <v>115</v>
      </c>
      <c r="O24" s="30" t="s">
        <v>451</v>
      </c>
      <c r="P24" s="34" t="s">
        <v>394</v>
      </c>
      <c r="Q24" s="6" t="s">
        <v>395</v>
      </c>
      <c r="R24" s="6" t="s">
        <v>396</v>
      </c>
      <c r="S24" s="6" t="s">
        <v>397</v>
      </c>
      <c r="T24" s="6" t="s">
        <v>398</v>
      </c>
      <c r="U24" s="6" t="s">
        <v>115</v>
      </c>
      <c r="V24" s="51" t="s">
        <v>115</v>
      </c>
      <c r="W24" s="30" t="s">
        <v>452</v>
      </c>
      <c r="X24" s="34" t="s">
        <v>400</v>
      </c>
      <c r="Y24" s="13" t="s">
        <v>401</v>
      </c>
      <c r="Z24" s="13" t="s">
        <v>402</v>
      </c>
      <c r="AA24" s="13" t="s">
        <v>403</v>
      </c>
      <c r="AB24" s="13" t="s">
        <v>404</v>
      </c>
      <c r="AC24" s="13" t="s">
        <v>115</v>
      </c>
      <c r="AD24" s="36" t="s">
        <v>115</v>
      </c>
      <c r="AE24" s="30" t="s">
        <v>453</v>
      </c>
      <c r="AF24" s="34" t="s">
        <v>406</v>
      </c>
      <c r="AG24" s="6" t="s">
        <v>407</v>
      </c>
      <c r="AH24" s="6" t="s">
        <v>408</v>
      </c>
      <c r="AI24" s="6" t="s">
        <v>409</v>
      </c>
      <c r="AJ24" s="6" t="s">
        <v>410</v>
      </c>
      <c r="AK24" s="6" t="s">
        <v>115</v>
      </c>
      <c r="AL24" s="51" t="s">
        <v>115</v>
      </c>
      <c r="AM24" s="30" t="s">
        <v>454</v>
      </c>
      <c r="AN24" s="34" t="s">
        <v>412</v>
      </c>
      <c r="AO24" s="13" t="s">
        <v>413</v>
      </c>
      <c r="AP24" s="13" t="s">
        <v>414</v>
      </c>
      <c r="AQ24" s="13" t="s">
        <v>415</v>
      </c>
      <c r="AR24" s="13" t="s">
        <v>416</v>
      </c>
      <c r="AS24" s="13"/>
      <c r="AT24" s="36"/>
      <c r="AU24" s="30" t="s">
        <v>455</v>
      </c>
      <c r="AV24" s="34" t="s">
        <v>418</v>
      </c>
      <c r="AW24" s="6" t="s">
        <v>419</v>
      </c>
      <c r="AX24" s="6" t="s">
        <v>420</v>
      </c>
      <c r="AY24" s="6" t="s">
        <v>421</v>
      </c>
      <c r="AZ24" s="6" t="s">
        <v>422</v>
      </c>
      <c r="BA24" s="6" t="s">
        <v>115</v>
      </c>
      <c r="BB24" s="51" t="s">
        <v>115</v>
      </c>
      <c r="BC24" s="30" t="s">
        <v>456</v>
      </c>
      <c r="BD24" s="34" t="s">
        <v>424</v>
      </c>
      <c r="BE24" s="6" t="s">
        <v>425</v>
      </c>
      <c r="BF24" s="6" t="s">
        <v>426</v>
      </c>
      <c r="BG24" s="6" t="s">
        <v>427</v>
      </c>
      <c r="BH24" s="6" t="s">
        <v>428</v>
      </c>
      <c r="BI24" s="6" t="s">
        <v>115</v>
      </c>
      <c r="BJ24" s="51" t="s">
        <v>115</v>
      </c>
      <c r="BK24" s="30" t="s">
        <v>457</v>
      </c>
      <c r="BL24" s="34" t="s">
        <v>430</v>
      </c>
      <c r="BM24" s="6" t="s">
        <v>431</v>
      </c>
      <c r="BN24" s="6" t="s">
        <v>432</v>
      </c>
      <c r="BO24" s="6" t="s">
        <v>433</v>
      </c>
      <c r="BP24" s="6" t="s">
        <v>434</v>
      </c>
      <c r="BQ24" s="6" t="s">
        <v>115</v>
      </c>
      <c r="BR24" s="51" t="s">
        <v>115</v>
      </c>
      <c r="BS24" s="30" t="s">
        <v>458</v>
      </c>
      <c r="BT24" s="34" t="s">
        <v>436</v>
      </c>
      <c r="BU24" s="6" t="s">
        <v>437</v>
      </c>
      <c r="BV24" s="6" t="s">
        <v>438</v>
      </c>
      <c r="BW24" s="6" t="s">
        <v>439</v>
      </c>
      <c r="BX24" s="6" t="s">
        <v>440</v>
      </c>
      <c r="BY24" s="6" t="s">
        <v>115</v>
      </c>
      <c r="BZ24" s="51" t="s">
        <v>115</v>
      </c>
    </row>
    <row r="25" spans="1:78" s="14" customFormat="1" ht="30" customHeight="1">
      <c r="A25" s="34" t="s">
        <v>111</v>
      </c>
      <c r="B25" s="13" t="s">
        <v>112</v>
      </c>
      <c r="C25" s="13"/>
      <c r="D25" s="13"/>
      <c r="E25" s="13"/>
      <c r="F25" s="13" t="s">
        <v>113</v>
      </c>
      <c r="G25" s="36" t="s">
        <v>459</v>
      </c>
      <c r="H25" s="24">
        <v>0</v>
      </c>
      <c r="I25" s="15">
        <v>1</v>
      </c>
      <c r="J25" s="15">
        <v>2</v>
      </c>
      <c r="K25" s="15">
        <v>3</v>
      </c>
      <c r="L25" s="15">
        <v>4</v>
      </c>
      <c r="M25" s="17" t="s">
        <v>115</v>
      </c>
      <c r="N25" s="17" t="s">
        <v>115</v>
      </c>
      <c r="O25" s="30" t="s">
        <v>460</v>
      </c>
      <c r="P25" s="34" t="s">
        <v>394</v>
      </c>
      <c r="Q25" s="6" t="s">
        <v>395</v>
      </c>
      <c r="R25" s="6" t="s">
        <v>396</v>
      </c>
      <c r="S25" s="6" t="s">
        <v>397</v>
      </c>
      <c r="T25" s="6" t="s">
        <v>398</v>
      </c>
      <c r="U25" s="6" t="s">
        <v>115</v>
      </c>
      <c r="V25" s="51" t="s">
        <v>115</v>
      </c>
      <c r="W25" s="30" t="s">
        <v>461</v>
      </c>
      <c r="X25" s="34" t="s">
        <v>400</v>
      </c>
      <c r="Y25" s="13" t="s">
        <v>401</v>
      </c>
      <c r="Z25" s="13" t="s">
        <v>402</v>
      </c>
      <c r="AA25" s="13" t="s">
        <v>403</v>
      </c>
      <c r="AB25" s="13" t="s">
        <v>404</v>
      </c>
      <c r="AC25" s="13" t="s">
        <v>115</v>
      </c>
      <c r="AD25" s="36" t="s">
        <v>115</v>
      </c>
      <c r="AE25" s="30" t="s">
        <v>462</v>
      </c>
      <c r="AF25" s="34" t="s">
        <v>406</v>
      </c>
      <c r="AG25" s="6" t="s">
        <v>407</v>
      </c>
      <c r="AH25" s="6" t="s">
        <v>408</v>
      </c>
      <c r="AI25" s="6" t="s">
        <v>409</v>
      </c>
      <c r="AJ25" s="6" t="s">
        <v>410</v>
      </c>
      <c r="AK25" s="6" t="s">
        <v>115</v>
      </c>
      <c r="AL25" s="51" t="s">
        <v>115</v>
      </c>
      <c r="AM25" s="30" t="s">
        <v>463</v>
      </c>
      <c r="AN25" s="34" t="s">
        <v>412</v>
      </c>
      <c r="AO25" s="13" t="s">
        <v>413</v>
      </c>
      <c r="AP25" s="13" t="s">
        <v>414</v>
      </c>
      <c r="AQ25" s="13" t="s">
        <v>415</v>
      </c>
      <c r="AR25" s="13" t="s">
        <v>416</v>
      </c>
      <c r="AS25" s="13"/>
      <c r="AT25" s="36"/>
      <c r="AU25" s="30" t="s">
        <v>464</v>
      </c>
      <c r="AV25" s="34" t="s">
        <v>418</v>
      </c>
      <c r="AW25" s="6" t="s">
        <v>419</v>
      </c>
      <c r="AX25" s="6" t="s">
        <v>420</v>
      </c>
      <c r="AY25" s="6" t="s">
        <v>421</v>
      </c>
      <c r="AZ25" s="6" t="s">
        <v>422</v>
      </c>
      <c r="BA25" s="6" t="s">
        <v>115</v>
      </c>
      <c r="BB25" s="51" t="s">
        <v>115</v>
      </c>
      <c r="BC25" s="30" t="s">
        <v>465</v>
      </c>
      <c r="BD25" s="34" t="s">
        <v>424</v>
      </c>
      <c r="BE25" s="6" t="s">
        <v>425</v>
      </c>
      <c r="BF25" s="6" t="s">
        <v>426</v>
      </c>
      <c r="BG25" s="6" t="s">
        <v>427</v>
      </c>
      <c r="BH25" s="6" t="s">
        <v>428</v>
      </c>
      <c r="BI25" s="6" t="s">
        <v>115</v>
      </c>
      <c r="BJ25" s="51" t="s">
        <v>115</v>
      </c>
      <c r="BK25" s="30" t="s">
        <v>466</v>
      </c>
      <c r="BL25" s="34" t="s">
        <v>430</v>
      </c>
      <c r="BM25" s="6" t="s">
        <v>431</v>
      </c>
      <c r="BN25" s="6" t="s">
        <v>432</v>
      </c>
      <c r="BO25" s="6" t="s">
        <v>433</v>
      </c>
      <c r="BP25" s="6" t="s">
        <v>434</v>
      </c>
      <c r="BQ25" s="6" t="s">
        <v>115</v>
      </c>
      <c r="BR25" s="51" t="s">
        <v>115</v>
      </c>
      <c r="BS25" s="30" t="s">
        <v>467</v>
      </c>
      <c r="BT25" s="34" t="s">
        <v>436</v>
      </c>
      <c r="BU25" s="6" t="s">
        <v>437</v>
      </c>
      <c r="BV25" s="6" t="s">
        <v>438</v>
      </c>
      <c r="BW25" s="6" t="s">
        <v>439</v>
      </c>
      <c r="BX25" s="6" t="s">
        <v>440</v>
      </c>
      <c r="BY25" s="6" t="s">
        <v>115</v>
      </c>
      <c r="BZ25" s="51" t="s">
        <v>115</v>
      </c>
    </row>
    <row r="26" spans="1:78" s="14" customFormat="1" ht="30" customHeight="1">
      <c r="A26" s="34" t="s">
        <v>111</v>
      </c>
      <c r="B26" s="13" t="s">
        <v>112</v>
      </c>
      <c r="C26" s="13"/>
      <c r="D26" s="13"/>
      <c r="E26" s="13"/>
      <c r="F26" s="13" t="s">
        <v>113</v>
      </c>
      <c r="G26" s="36" t="s">
        <v>468</v>
      </c>
      <c r="H26" s="24">
        <v>0</v>
      </c>
      <c r="I26" s="15">
        <v>1</v>
      </c>
      <c r="J26" s="15">
        <v>2</v>
      </c>
      <c r="K26" s="15">
        <v>3</v>
      </c>
      <c r="L26" s="15">
        <v>4</v>
      </c>
      <c r="M26" s="17" t="s">
        <v>115</v>
      </c>
      <c r="N26" s="17" t="s">
        <v>115</v>
      </c>
      <c r="O26" s="30" t="s">
        <v>469</v>
      </c>
      <c r="P26" s="34" t="s">
        <v>394</v>
      </c>
      <c r="Q26" s="6" t="s">
        <v>395</v>
      </c>
      <c r="R26" s="6" t="s">
        <v>396</v>
      </c>
      <c r="S26" s="6" t="s">
        <v>397</v>
      </c>
      <c r="T26" s="6" t="s">
        <v>398</v>
      </c>
      <c r="U26" s="6" t="s">
        <v>115</v>
      </c>
      <c r="V26" s="51" t="s">
        <v>115</v>
      </c>
      <c r="W26" s="30" t="s">
        <v>470</v>
      </c>
      <c r="X26" s="34" t="s">
        <v>400</v>
      </c>
      <c r="Y26" s="13" t="s">
        <v>401</v>
      </c>
      <c r="Z26" s="13" t="s">
        <v>402</v>
      </c>
      <c r="AA26" s="13" t="s">
        <v>403</v>
      </c>
      <c r="AB26" s="13" t="s">
        <v>404</v>
      </c>
      <c r="AC26" s="13" t="s">
        <v>115</v>
      </c>
      <c r="AD26" s="36" t="s">
        <v>115</v>
      </c>
      <c r="AE26" s="30" t="s">
        <v>471</v>
      </c>
      <c r="AF26" s="34" t="s">
        <v>406</v>
      </c>
      <c r="AG26" s="6" t="s">
        <v>407</v>
      </c>
      <c r="AH26" s="6" t="s">
        <v>408</v>
      </c>
      <c r="AI26" s="6" t="s">
        <v>409</v>
      </c>
      <c r="AJ26" s="6" t="s">
        <v>410</v>
      </c>
      <c r="AK26" s="6" t="s">
        <v>115</v>
      </c>
      <c r="AL26" s="51" t="s">
        <v>115</v>
      </c>
      <c r="AM26" s="30" t="s">
        <v>472</v>
      </c>
      <c r="AN26" s="34" t="s">
        <v>412</v>
      </c>
      <c r="AO26" s="13" t="s">
        <v>413</v>
      </c>
      <c r="AP26" s="13" t="s">
        <v>414</v>
      </c>
      <c r="AQ26" s="13" t="s">
        <v>415</v>
      </c>
      <c r="AR26" s="13" t="s">
        <v>416</v>
      </c>
      <c r="AS26" s="13"/>
      <c r="AT26" s="36"/>
      <c r="AU26" s="30" t="s">
        <v>473</v>
      </c>
      <c r="AV26" s="34" t="s">
        <v>418</v>
      </c>
      <c r="AW26" s="6" t="s">
        <v>419</v>
      </c>
      <c r="AX26" s="6" t="s">
        <v>420</v>
      </c>
      <c r="AY26" s="6" t="s">
        <v>421</v>
      </c>
      <c r="AZ26" s="6" t="s">
        <v>422</v>
      </c>
      <c r="BA26" s="6" t="s">
        <v>115</v>
      </c>
      <c r="BB26" s="51" t="s">
        <v>115</v>
      </c>
      <c r="BC26" s="30" t="s">
        <v>474</v>
      </c>
      <c r="BD26" s="34" t="s">
        <v>424</v>
      </c>
      <c r="BE26" s="6" t="s">
        <v>425</v>
      </c>
      <c r="BF26" s="6" t="s">
        <v>426</v>
      </c>
      <c r="BG26" s="6" t="s">
        <v>427</v>
      </c>
      <c r="BH26" s="6" t="s">
        <v>428</v>
      </c>
      <c r="BI26" s="6" t="s">
        <v>115</v>
      </c>
      <c r="BJ26" s="51" t="s">
        <v>115</v>
      </c>
      <c r="BK26" s="30" t="s">
        <v>475</v>
      </c>
      <c r="BL26" s="34" t="s">
        <v>430</v>
      </c>
      <c r="BM26" s="6" t="s">
        <v>431</v>
      </c>
      <c r="BN26" s="6" t="s">
        <v>432</v>
      </c>
      <c r="BO26" s="6" t="s">
        <v>433</v>
      </c>
      <c r="BP26" s="6" t="s">
        <v>434</v>
      </c>
      <c r="BQ26" s="6" t="s">
        <v>115</v>
      </c>
      <c r="BR26" s="51" t="s">
        <v>115</v>
      </c>
      <c r="BS26" s="30" t="s">
        <v>476</v>
      </c>
      <c r="BT26" s="34" t="s">
        <v>436</v>
      </c>
      <c r="BU26" s="6" t="s">
        <v>437</v>
      </c>
      <c r="BV26" s="6" t="s">
        <v>438</v>
      </c>
      <c r="BW26" s="6" t="s">
        <v>439</v>
      </c>
      <c r="BX26" s="6" t="s">
        <v>440</v>
      </c>
      <c r="BY26" s="6" t="s">
        <v>115</v>
      </c>
      <c r="BZ26" s="51" t="s">
        <v>115</v>
      </c>
    </row>
    <row r="27" spans="1:78" s="14" customFormat="1" ht="30" customHeight="1">
      <c r="A27" s="34" t="s">
        <v>111</v>
      </c>
      <c r="B27" s="13" t="s">
        <v>112</v>
      </c>
      <c r="C27" s="13"/>
      <c r="D27" s="13"/>
      <c r="E27" s="13"/>
      <c r="F27" s="13" t="s">
        <v>113</v>
      </c>
      <c r="G27" s="36" t="s">
        <v>477</v>
      </c>
      <c r="H27" s="24">
        <v>0</v>
      </c>
      <c r="I27" s="15">
        <v>1</v>
      </c>
      <c r="J27" s="15">
        <v>2</v>
      </c>
      <c r="K27" s="15">
        <v>3</v>
      </c>
      <c r="L27" s="15">
        <v>4</v>
      </c>
      <c r="M27" s="17" t="s">
        <v>115</v>
      </c>
      <c r="N27" s="17" t="s">
        <v>115</v>
      </c>
      <c r="O27" s="30" t="s">
        <v>478</v>
      </c>
      <c r="P27" s="34" t="s">
        <v>394</v>
      </c>
      <c r="Q27" s="6" t="s">
        <v>395</v>
      </c>
      <c r="R27" s="6" t="s">
        <v>396</v>
      </c>
      <c r="S27" s="6" t="s">
        <v>397</v>
      </c>
      <c r="T27" s="6" t="s">
        <v>398</v>
      </c>
      <c r="U27" s="6" t="s">
        <v>115</v>
      </c>
      <c r="V27" s="51" t="s">
        <v>115</v>
      </c>
      <c r="W27" s="30" t="s">
        <v>479</v>
      </c>
      <c r="X27" s="34" t="s">
        <v>400</v>
      </c>
      <c r="Y27" s="13" t="s">
        <v>401</v>
      </c>
      <c r="Z27" s="13" t="s">
        <v>402</v>
      </c>
      <c r="AA27" s="13" t="s">
        <v>403</v>
      </c>
      <c r="AB27" s="13" t="s">
        <v>404</v>
      </c>
      <c r="AC27" s="13" t="s">
        <v>115</v>
      </c>
      <c r="AD27" s="36" t="s">
        <v>115</v>
      </c>
      <c r="AE27" s="30" t="s">
        <v>480</v>
      </c>
      <c r="AF27" s="34" t="s">
        <v>406</v>
      </c>
      <c r="AG27" s="6" t="s">
        <v>407</v>
      </c>
      <c r="AH27" s="6" t="s">
        <v>408</v>
      </c>
      <c r="AI27" s="6" t="s">
        <v>409</v>
      </c>
      <c r="AJ27" s="6" t="s">
        <v>410</v>
      </c>
      <c r="AK27" s="6" t="s">
        <v>115</v>
      </c>
      <c r="AL27" s="51" t="s">
        <v>115</v>
      </c>
      <c r="AM27" s="30" t="s">
        <v>481</v>
      </c>
      <c r="AN27" s="34" t="s">
        <v>412</v>
      </c>
      <c r="AO27" s="13" t="s">
        <v>413</v>
      </c>
      <c r="AP27" s="13" t="s">
        <v>414</v>
      </c>
      <c r="AQ27" s="13" t="s">
        <v>415</v>
      </c>
      <c r="AR27" s="13" t="s">
        <v>416</v>
      </c>
      <c r="AS27" s="13"/>
      <c r="AT27" s="36"/>
      <c r="AU27" s="30" t="s">
        <v>482</v>
      </c>
      <c r="AV27" s="34" t="s">
        <v>418</v>
      </c>
      <c r="AW27" s="6" t="s">
        <v>419</v>
      </c>
      <c r="AX27" s="6" t="s">
        <v>420</v>
      </c>
      <c r="AY27" s="6" t="s">
        <v>421</v>
      </c>
      <c r="AZ27" s="6" t="s">
        <v>422</v>
      </c>
      <c r="BA27" s="6" t="s">
        <v>115</v>
      </c>
      <c r="BB27" s="51" t="s">
        <v>115</v>
      </c>
      <c r="BC27" s="30" t="s">
        <v>483</v>
      </c>
      <c r="BD27" s="34" t="s">
        <v>424</v>
      </c>
      <c r="BE27" s="6" t="s">
        <v>425</v>
      </c>
      <c r="BF27" s="6" t="s">
        <v>426</v>
      </c>
      <c r="BG27" s="6" t="s">
        <v>427</v>
      </c>
      <c r="BH27" s="6" t="s">
        <v>428</v>
      </c>
      <c r="BI27" s="6" t="s">
        <v>115</v>
      </c>
      <c r="BJ27" s="51" t="s">
        <v>115</v>
      </c>
      <c r="BK27" s="30" t="s">
        <v>484</v>
      </c>
      <c r="BL27" s="34" t="s">
        <v>430</v>
      </c>
      <c r="BM27" s="6" t="s">
        <v>431</v>
      </c>
      <c r="BN27" s="6" t="s">
        <v>432</v>
      </c>
      <c r="BO27" s="6" t="s">
        <v>433</v>
      </c>
      <c r="BP27" s="6" t="s">
        <v>434</v>
      </c>
      <c r="BQ27" s="6" t="s">
        <v>115</v>
      </c>
      <c r="BR27" s="51" t="s">
        <v>115</v>
      </c>
      <c r="BS27" s="30" t="s">
        <v>485</v>
      </c>
      <c r="BT27" s="34" t="s">
        <v>436</v>
      </c>
      <c r="BU27" s="6" t="s">
        <v>437</v>
      </c>
      <c r="BV27" s="6" t="s">
        <v>438</v>
      </c>
      <c r="BW27" s="6" t="s">
        <v>439</v>
      </c>
      <c r="BX27" s="6" t="s">
        <v>440</v>
      </c>
      <c r="BY27" s="6" t="s">
        <v>115</v>
      </c>
      <c r="BZ27" s="51" t="s">
        <v>115</v>
      </c>
    </row>
    <row r="28" spans="1:78" s="14" customFormat="1" ht="30" customHeight="1">
      <c r="A28" s="34" t="s">
        <v>111</v>
      </c>
      <c r="B28" s="13" t="s">
        <v>112</v>
      </c>
      <c r="C28" s="13"/>
      <c r="D28" s="13"/>
      <c r="E28" s="13"/>
      <c r="F28" s="13" t="s">
        <v>113</v>
      </c>
      <c r="G28" s="36" t="s">
        <v>486</v>
      </c>
      <c r="H28" s="24">
        <v>0</v>
      </c>
      <c r="I28" s="15">
        <v>1</v>
      </c>
      <c r="J28" s="15">
        <v>2</v>
      </c>
      <c r="K28" s="15">
        <v>3</v>
      </c>
      <c r="L28" s="15">
        <v>4</v>
      </c>
      <c r="M28" s="17" t="s">
        <v>115</v>
      </c>
      <c r="N28" s="17" t="s">
        <v>115</v>
      </c>
      <c r="O28" s="30" t="s">
        <v>487</v>
      </c>
      <c r="P28" s="34" t="s">
        <v>394</v>
      </c>
      <c r="Q28" s="6" t="s">
        <v>395</v>
      </c>
      <c r="R28" s="6" t="s">
        <v>396</v>
      </c>
      <c r="S28" s="6" t="s">
        <v>397</v>
      </c>
      <c r="T28" s="6" t="s">
        <v>398</v>
      </c>
      <c r="U28" s="6" t="s">
        <v>115</v>
      </c>
      <c r="V28" s="51" t="s">
        <v>115</v>
      </c>
      <c r="W28" s="30" t="s">
        <v>488</v>
      </c>
      <c r="X28" s="34" t="s">
        <v>400</v>
      </c>
      <c r="Y28" s="13" t="s">
        <v>401</v>
      </c>
      <c r="Z28" s="13" t="s">
        <v>402</v>
      </c>
      <c r="AA28" s="13" t="s">
        <v>403</v>
      </c>
      <c r="AB28" s="13" t="s">
        <v>404</v>
      </c>
      <c r="AC28" s="13" t="s">
        <v>115</v>
      </c>
      <c r="AD28" s="36" t="s">
        <v>115</v>
      </c>
      <c r="AE28" s="30" t="s">
        <v>489</v>
      </c>
      <c r="AF28" s="34" t="s">
        <v>406</v>
      </c>
      <c r="AG28" s="6" t="s">
        <v>407</v>
      </c>
      <c r="AH28" s="6" t="s">
        <v>408</v>
      </c>
      <c r="AI28" s="6" t="s">
        <v>409</v>
      </c>
      <c r="AJ28" s="6" t="s">
        <v>410</v>
      </c>
      <c r="AK28" s="6" t="s">
        <v>115</v>
      </c>
      <c r="AL28" s="51" t="s">
        <v>115</v>
      </c>
      <c r="AM28" s="30" t="s">
        <v>490</v>
      </c>
      <c r="AN28" s="34" t="s">
        <v>412</v>
      </c>
      <c r="AO28" s="13" t="s">
        <v>413</v>
      </c>
      <c r="AP28" s="13" t="s">
        <v>414</v>
      </c>
      <c r="AQ28" s="13" t="s">
        <v>415</v>
      </c>
      <c r="AR28" s="13" t="s">
        <v>416</v>
      </c>
      <c r="AS28" s="13"/>
      <c r="AT28" s="36"/>
      <c r="AU28" s="30" t="s">
        <v>491</v>
      </c>
      <c r="AV28" s="34" t="s">
        <v>418</v>
      </c>
      <c r="AW28" s="6" t="s">
        <v>419</v>
      </c>
      <c r="AX28" s="6" t="s">
        <v>420</v>
      </c>
      <c r="AY28" s="6" t="s">
        <v>421</v>
      </c>
      <c r="AZ28" s="6" t="s">
        <v>422</v>
      </c>
      <c r="BA28" s="6" t="s">
        <v>115</v>
      </c>
      <c r="BB28" s="51" t="s">
        <v>115</v>
      </c>
      <c r="BC28" s="30" t="s">
        <v>492</v>
      </c>
      <c r="BD28" s="34" t="s">
        <v>424</v>
      </c>
      <c r="BE28" s="6" t="s">
        <v>425</v>
      </c>
      <c r="BF28" s="6" t="s">
        <v>426</v>
      </c>
      <c r="BG28" s="6" t="s">
        <v>427</v>
      </c>
      <c r="BH28" s="6" t="s">
        <v>428</v>
      </c>
      <c r="BI28" s="6" t="s">
        <v>115</v>
      </c>
      <c r="BJ28" s="51" t="s">
        <v>115</v>
      </c>
      <c r="BK28" s="30" t="s">
        <v>493</v>
      </c>
      <c r="BL28" s="34" t="s">
        <v>430</v>
      </c>
      <c r="BM28" s="6" t="s">
        <v>431</v>
      </c>
      <c r="BN28" s="6" t="s">
        <v>432</v>
      </c>
      <c r="BO28" s="6" t="s">
        <v>433</v>
      </c>
      <c r="BP28" s="6" t="s">
        <v>434</v>
      </c>
      <c r="BQ28" s="6" t="s">
        <v>115</v>
      </c>
      <c r="BR28" s="51" t="s">
        <v>115</v>
      </c>
      <c r="BS28" s="30" t="s">
        <v>494</v>
      </c>
      <c r="BT28" s="34" t="s">
        <v>436</v>
      </c>
      <c r="BU28" s="6" t="s">
        <v>437</v>
      </c>
      <c r="BV28" s="6" t="s">
        <v>438</v>
      </c>
      <c r="BW28" s="6" t="s">
        <v>439</v>
      </c>
      <c r="BX28" s="6" t="s">
        <v>440</v>
      </c>
      <c r="BY28" s="6" t="s">
        <v>115</v>
      </c>
      <c r="BZ28" s="51" t="s">
        <v>115</v>
      </c>
    </row>
    <row r="29" spans="1:78" s="14" customFormat="1" ht="30" customHeight="1">
      <c r="A29" s="34" t="s">
        <v>111</v>
      </c>
      <c r="B29" s="13" t="s">
        <v>112</v>
      </c>
      <c r="C29" s="13"/>
      <c r="D29" s="13"/>
      <c r="E29" s="13"/>
      <c r="F29" s="13" t="s">
        <v>113</v>
      </c>
      <c r="G29" s="36" t="s">
        <v>495</v>
      </c>
      <c r="H29" s="24">
        <v>0</v>
      </c>
      <c r="I29" s="15">
        <v>1</v>
      </c>
      <c r="J29" s="15">
        <v>2</v>
      </c>
      <c r="K29" s="15">
        <v>3</v>
      </c>
      <c r="L29" s="15">
        <v>4</v>
      </c>
      <c r="M29" s="17" t="s">
        <v>115</v>
      </c>
      <c r="N29" s="17" t="s">
        <v>115</v>
      </c>
      <c r="O29" s="30" t="s">
        <v>496</v>
      </c>
      <c r="P29" s="34" t="s">
        <v>394</v>
      </c>
      <c r="Q29" s="6" t="s">
        <v>395</v>
      </c>
      <c r="R29" s="6" t="s">
        <v>396</v>
      </c>
      <c r="S29" s="6" t="s">
        <v>397</v>
      </c>
      <c r="T29" s="6" t="s">
        <v>398</v>
      </c>
      <c r="U29" s="6" t="s">
        <v>115</v>
      </c>
      <c r="V29" s="51" t="s">
        <v>115</v>
      </c>
      <c r="W29" s="30" t="s">
        <v>497</v>
      </c>
      <c r="X29" s="34" t="s">
        <v>400</v>
      </c>
      <c r="Y29" s="13" t="s">
        <v>401</v>
      </c>
      <c r="Z29" s="13" t="s">
        <v>402</v>
      </c>
      <c r="AA29" s="13" t="s">
        <v>403</v>
      </c>
      <c r="AB29" s="13" t="s">
        <v>404</v>
      </c>
      <c r="AC29" s="13" t="s">
        <v>115</v>
      </c>
      <c r="AD29" s="36" t="s">
        <v>115</v>
      </c>
      <c r="AE29" s="30" t="s">
        <v>498</v>
      </c>
      <c r="AF29" s="34" t="s">
        <v>406</v>
      </c>
      <c r="AG29" s="6" t="s">
        <v>407</v>
      </c>
      <c r="AH29" s="6" t="s">
        <v>408</v>
      </c>
      <c r="AI29" s="6" t="s">
        <v>409</v>
      </c>
      <c r="AJ29" s="6" t="s">
        <v>410</v>
      </c>
      <c r="AK29" s="6" t="s">
        <v>115</v>
      </c>
      <c r="AL29" s="51" t="s">
        <v>115</v>
      </c>
      <c r="AM29" s="30" t="s">
        <v>499</v>
      </c>
      <c r="AN29" s="34" t="s">
        <v>412</v>
      </c>
      <c r="AO29" s="13" t="s">
        <v>413</v>
      </c>
      <c r="AP29" s="13" t="s">
        <v>414</v>
      </c>
      <c r="AQ29" s="13" t="s">
        <v>415</v>
      </c>
      <c r="AR29" s="13" t="s">
        <v>416</v>
      </c>
      <c r="AS29" s="13"/>
      <c r="AT29" s="36"/>
      <c r="AU29" s="30" t="s">
        <v>500</v>
      </c>
      <c r="AV29" s="34" t="s">
        <v>418</v>
      </c>
      <c r="AW29" s="6" t="s">
        <v>419</v>
      </c>
      <c r="AX29" s="6" t="s">
        <v>420</v>
      </c>
      <c r="AY29" s="6" t="s">
        <v>421</v>
      </c>
      <c r="AZ29" s="6" t="s">
        <v>422</v>
      </c>
      <c r="BA29" s="6" t="s">
        <v>115</v>
      </c>
      <c r="BB29" s="51" t="s">
        <v>115</v>
      </c>
      <c r="BC29" s="30" t="s">
        <v>501</v>
      </c>
      <c r="BD29" s="34" t="s">
        <v>424</v>
      </c>
      <c r="BE29" s="6" t="s">
        <v>425</v>
      </c>
      <c r="BF29" s="6" t="s">
        <v>426</v>
      </c>
      <c r="BG29" s="6" t="s">
        <v>427</v>
      </c>
      <c r="BH29" s="6" t="s">
        <v>428</v>
      </c>
      <c r="BI29" s="6" t="s">
        <v>115</v>
      </c>
      <c r="BJ29" s="51" t="s">
        <v>115</v>
      </c>
      <c r="BK29" s="30" t="s">
        <v>502</v>
      </c>
      <c r="BL29" s="34" t="s">
        <v>430</v>
      </c>
      <c r="BM29" s="6" t="s">
        <v>431</v>
      </c>
      <c r="BN29" s="6" t="s">
        <v>432</v>
      </c>
      <c r="BO29" s="6" t="s">
        <v>433</v>
      </c>
      <c r="BP29" s="6" t="s">
        <v>434</v>
      </c>
      <c r="BQ29" s="6" t="s">
        <v>115</v>
      </c>
      <c r="BR29" s="51" t="s">
        <v>115</v>
      </c>
      <c r="BS29" s="30" t="s">
        <v>503</v>
      </c>
      <c r="BT29" s="34" t="s">
        <v>436</v>
      </c>
      <c r="BU29" s="6" t="s">
        <v>437</v>
      </c>
      <c r="BV29" s="6" t="s">
        <v>438</v>
      </c>
      <c r="BW29" s="6" t="s">
        <v>439</v>
      </c>
      <c r="BX29" s="6" t="s">
        <v>440</v>
      </c>
      <c r="BY29" s="6" t="s">
        <v>115</v>
      </c>
      <c r="BZ29" s="51" t="s">
        <v>115</v>
      </c>
    </row>
    <row r="30" spans="1:78" s="14" customFormat="1" ht="30" customHeight="1">
      <c r="A30" s="34" t="s">
        <v>111</v>
      </c>
      <c r="B30" s="13" t="s">
        <v>112</v>
      </c>
      <c r="C30" s="13"/>
      <c r="D30" s="13"/>
      <c r="E30" s="13"/>
      <c r="F30" s="13" t="s">
        <v>113</v>
      </c>
      <c r="G30" s="36" t="s">
        <v>504</v>
      </c>
      <c r="H30" s="24">
        <v>0</v>
      </c>
      <c r="I30" s="15">
        <v>1</v>
      </c>
      <c r="J30" s="15">
        <v>2</v>
      </c>
      <c r="K30" s="15">
        <v>3</v>
      </c>
      <c r="L30" s="15">
        <v>4</v>
      </c>
      <c r="M30" s="17" t="s">
        <v>115</v>
      </c>
      <c r="N30" s="17" t="s">
        <v>115</v>
      </c>
      <c r="O30" s="30" t="s">
        <v>505</v>
      </c>
      <c r="P30" s="34" t="s">
        <v>394</v>
      </c>
      <c r="Q30" s="6" t="s">
        <v>395</v>
      </c>
      <c r="R30" s="6" t="s">
        <v>396</v>
      </c>
      <c r="S30" s="6" t="s">
        <v>397</v>
      </c>
      <c r="T30" s="6" t="s">
        <v>398</v>
      </c>
      <c r="U30" s="6" t="s">
        <v>115</v>
      </c>
      <c r="V30" s="51" t="s">
        <v>115</v>
      </c>
      <c r="W30" s="30" t="s">
        <v>506</v>
      </c>
      <c r="X30" s="34" t="s">
        <v>400</v>
      </c>
      <c r="Y30" s="13" t="s">
        <v>401</v>
      </c>
      <c r="Z30" s="13" t="s">
        <v>402</v>
      </c>
      <c r="AA30" s="13" t="s">
        <v>403</v>
      </c>
      <c r="AB30" s="13" t="s">
        <v>404</v>
      </c>
      <c r="AC30" s="13" t="s">
        <v>115</v>
      </c>
      <c r="AD30" s="36" t="s">
        <v>115</v>
      </c>
      <c r="AE30" s="30" t="s">
        <v>507</v>
      </c>
      <c r="AF30" s="34" t="s">
        <v>406</v>
      </c>
      <c r="AG30" s="6" t="s">
        <v>407</v>
      </c>
      <c r="AH30" s="6" t="s">
        <v>408</v>
      </c>
      <c r="AI30" s="6" t="s">
        <v>409</v>
      </c>
      <c r="AJ30" s="6" t="s">
        <v>410</v>
      </c>
      <c r="AK30" s="6" t="s">
        <v>115</v>
      </c>
      <c r="AL30" s="51" t="s">
        <v>115</v>
      </c>
      <c r="AM30" s="30" t="s">
        <v>508</v>
      </c>
      <c r="AN30" s="34" t="s">
        <v>412</v>
      </c>
      <c r="AO30" s="13" t="s">
        <v>413</v>
      </c>
      <c r="AP30" s="13" t="s">
        <v>414</v>
      </c>
      <c r="AQ30" s="13" t="s">
        <v>415</v>
      </c>
      <c r="AR30" s="13" t="s">
        <v>416</v>
      </c>
      <c r="AS30" s="13"/>
      <c r="AT30" s="36"/>
      <c r="AU30" s="30" t="s">
        <v>509</v>
      </c>
      <c r="AV30" s="34" t="s">
        <v>418</v>
      </c>
      <c r="AW30" s="6" t="s">
        <v>419</v>
      </c>
      <c r="AX30" s="6" t="s">
        <v>420</v>
      </c>
      <c r="AY30" s="6" t="s">
        <v>421</v>
      </c>
      <c r="AZ30" s="6" t="s">
        <v>422</v>
      </c>
      <c r="BA30" s="6" t="s">
        <v>115</v>
      </c>
      <c r="BB30" s="51" t="s">
        <v>115</v>
      </c>
      <c r="BC30" s="30" t="s">
        <v>510</v>
      </c>
      <c r="BD30" s="34" t="s">
        <v>424</v>
      </c>
      <c r="BE30" s="6" t="s">
        <v>425</v>
      </c>
      <c r="BF30" s="6" t="s">
        <v>426</v>
      </c>
      <c r="BG30" s="6" t="s">
        <v>427</v>
      </c>
      <c r="BH30" s="6" t="s">
        <v>428</v>
      </c>
      <c r="BI30" s="6" t="s">
        <v>115</v>
      </c>
      <c r="BJ30" s="51" t="s">
        <v>115</v>
      </c>
      <c r="BK30" s="30" t="s">
        <v>511</v>
      </c>
      <c r="BL30" s="34" t="s">
        <v>430</v>
      </c>
      <c r="BM30" s="6" t="s">
        <v>431</v>
      </c>
      <c r="BN30" s="6" t="s">
        <v>432</v>
      </c>
      <c r="BO30" s="6" t="s">
        <v>433</v>
      </c>
      <c r="BP30" s="6" t="s">
        <v>434</v>
      </c>
      <c r="BQ30" s="6" t="s">
        <v>115</v>
      </c>
      <c r="BR30" s="51" t="s">
        <v>115</v>
      </c>
      <c r="BS30" s="30" t="s">
        <v>512</v>
      </c>
      <c r="BT30" s="34" t="s">
        <v>436</v>
      </c>
      <c r="BU30" s="6" t="s">
        <v>437</v>
      </c>
      <c r="BV30" s="6" t="s">
        <v>438</v>
      </c>
      <c r="BW30" s="6" t="s">
        <v>439</v>
      </c>
      <c r="BX30" s="6" t="s">
        <v>440</v>
      </c>
      <c r="BY30" s="6" t="s">
        <v>115</v>
      </c>
      <c r="BZ30" s="51" t="s">
        <v>115</v>
      </c>
    </row>
    <row r="31" spans="1:78" s="14" customFormat="1" ht="30" customHeight="1">
      <c r="A31" s="34" t="s">
        <v>111</v>
      </c>
      <c r="B31" s="13" t="s">
        <v>112</v>
      </c>
      <c r="C31" s="13"/>
      <c r="D31" s="13"/>
      <c r="E31" s="13"/>
      <c r="F31" s="13" t="s">
        <v>113</v>
      </c>
      <c r="G31" s="36" t="s">
        <v>513</v>
      </c>
      <c r="H31" s="24">
        <v>0</v>
      </c>
      <c r="I31" s="15">
        <v>1</v>
      </c>
      <c r="J31" s="15">
        <v>2</v>
      </c>
      <c r="K31" s="15">
        <v>3</v>
      </c>
      <c r="L31" s="15">
        <v>4</v>
      </c>
      <c r="M31" s="17" t="s">
        <v>115</v>
      </c>
      <c r="N31" s="17" t="s">
        <v>115</v>
      </c>
      <c r="O31" s="30" t="s">
        <v>514</v>
      </c>
      <c r="P31" s="34" t="s">
        <v>394</v>
      </c>
      <c r="Q31" s="6" t="s">
        <v>395</v>
      </c>
      <c r="R31" s="6" t="s">
        <v>396</v>
      </c>
      <c r="S31" s="6" t="s">
        <v>397</v>
      </c>
      <c r="T31" s="6" t="s">
        <v>398</v>
      </c>
      <c r="U31" s="6" t="s">
        <v>115</v>
      </c>
      <c r="V31" s="51" t="s">
        <v>115</v>
      </c>
      <c r="W31" s="30" t="s">
        <v>515</v>
      </c>
      <c r="X31" s="34" t="s">
        <v>400</v>
      </c>
      <c r="Y31" s="13" t="s">
        <v>401</v>
      </c>
      <c r="Z31" s="13" t="s">
        <v>402</v>
      </c>
      <c r="AA31" s="13" t="s">
        <v>403</v>
      </c>
      <c r="AB31" s="13" t="s">
        <v>404</v>
      </c>
      <c r="AC31" s="13" t="s">
        <v>115</v>
      </c>
      <c r="AD31" s="36" t="s">
        <v>115</v>
      </c>
      <c r="AE31" s="30" t="s">
        <v>516</v>
      </c>
      <c r="AF31" s="34" t="s">
        <v>406</v>
      </c>
      <c r="AG31" s="6" t="s">
        <v>407</v>
      </c>
      <c r="AH31" s="6" t="s">
        <v>408</v>
      </c>
      <c r="AI31" s="6" t="s">
        <v>409</v>
      </c>
      <c r="AJ31" s="6" t="s">
        <v>410</v>
      </c>
      <c r="AK31" s="6" t="s">
        <v>115</v>
      </c>
      <c r="AL31" s="51" t="s">
        <v>115</v>
      </c>
      <c r="AM31" s="30" t="s">
        <v>517</v>
      </c>
      <c r="AN31" s="34" t="s">
        <v>412</v>
      </c>
      <c r="AO31" s="13" t="s">
        <v>413</v>
      </c>
      <c r="AP31" s="13" t="s">
        <v>414</v>
      </c>
      <c r="AQ31" s="13" t="s">
        <v>415</v>
      </c>
      <c r="AR31" s="13" t="s">
        <v>416</v>
      </c>
      <c r="AS31" s="13"/>
      <c r="AT31" s="36"/>
      <c r="AU31" s="30" t="s">
        <v>518</v>
      </c>
      <c r="AV31" s="34" t="s">
        <v>418</v>
      </c>
      <c r="AW31" s="6" t="s">
        <v>419</v>
      </c>
      <c r="AX31" s="6" t="s">
        <v>420</v>
      </c>
      <c r="AY31" s="6" t="s">
        <v>421</v>
      </c>
      <c r="AZ31" s="6" t="s">
        <v>422</v>
      </c>
      <c r="BA31" s="6" t="s">
        <v>115</v>
      </c>
      <c r="BB31" s="51" t="s">
        <v>115</v>
      </c>
      <c r="BC31" s="30" t="s">
        <v>519</v>
      </c>
      <c r="BD31" s="34" t="s">
        <v>424</v>
      </c>
      <c r="BE31" s="6" t="s">
        <v>425</v>
      </c>
      <c r="BF31" s="6" t="s">
        <v>426</v>
      </c>
      <c r="BG31" s="6" t="s">
        <v>427</v>
      </c>
      <c r="BH31" s="6" t="s">
        <v>428</v>
      </c>
      <c r="BI31" s="6" t="s">
        <v>115</v>
      </c>
      <c r="BJ31" s="51" t="s">
        <v>115</v>
      </c>
      <c r="BK31" s="30" t="s">
        <v>520</v>
      </c>
      <c r="BL31" s="34" t="s">
        <v>430</v>
      </c>
      <c r="BM31" s="6" t="s">
        <v>431</v>
      </c>
      <c r="BN31" s="6" t="s">
        <v>432</v>
      </c>
      <c r="BO31" s="6" t="s">
        <v>433</v>
      </c>
      <c r="BP31" s="6" t="s">
        <v>434</v>
      </c>
      <c r="BQ31" s="6" t="s">
        <v>115</v>
      </c>
      <c r="BR31" s="51" t="s">
        <v>115</v>
      </c>
      <c r="BS31" s="30" t="s">
        <v>521</v>
      </c>
      <c r="BT31" s="34" t="s">
        <v>436</v>
      </c>
      <c r="BU31" s="6" t="s">
        <v>437</v>
      </c>
      <c r="BV31" s="6" t="s">
        <v>438</v>
      </c>
      <c r="BW31" s="6" t="s">
        <v>439</v>
      </c>
      <c r="BX31" s="6" t="s">
        <v>440</v>
      </c>
      <c r="BY31" s="6" t="s">
        <v>115</v>
      </c>
      <c r="BZ31" s="51" t="s">
        <v>115</v>
      </c>
    </row>
    <row r="32" spans="1:78" ht="30" customHeight="1">
      <c r="A32" s="34" t="s">
        <v>101</v>
      </c>
      <c r="B32" s="13"/>
      <c r="C32" s="13"/>
      <c r="D32" s="13"/>
      <c r="E32" s="13"/>
      <c r="F32" s="13"/>
      <c r="G32" s="36"/>
      <c r="H32" s="23"/>
      <c r="I32" s="19"/>
      <c r="J32" s="19"/>
      <c r="K32" s="19"/>
      <c r="L32" s="19"/>
      <c r="M32" s="19"/>
      <c r="N32" s="19"/>
      <c r="O32" s="30"/>
      <c r="P32" s="34"/>
      <c r="Q32" s="13"/>
      <c r="R32" s="13"/>
      <c r="S32" s="13"/>
      <c r="T32" s="13"/>
      <c r="U32" s="13"/>
      <c r="V32" s="55"/>
      <c r="W32" s="58"/>
      <c r="X32" s="59"/>
      <c r="Y32" s="14"/>
      <c r="Z32" s="14"/>
      <c r="AA32" s="14"/>
      <c r="AB32" s="14"/>
      <c r="AC32" s="14"/>
      <c r="AD32" s="60"/>
      <c r="AE32" s="30"/>
      <c r="AF32" s="34"/>
      <c r="AG32" s="13"/>
      <c r="AH32" s="13"/>
      <c r="AI32" s="13"/>
      <c r="AJ32" s="13"/>
      <c r="AK32" s="13"/>
      <c r="AL32" s="55"/>
      <c r="AM32" s="58"/>
      <c r="AN32" s="59"/>
      <c r="AO32" s="14"/>
      <c r="AP32" s="14"/>
      <c r="AQ32" s="14"/>
      <c r="AR32" s="14"/>
      <c r="AS32" s="14"/>
      <c r="AT32" s="60"/>
      <c r="AU32" s="30"/>
      <c r="AV32" s="34"/>
      <c r="AW32" s="13"/>
      <c r="AX32" s="13"/>
      <c r="AY32" s="13"/>
      <c r="AZ32" s="13"/>
      <c r="BA32" s="13"/>
      <c r="BB32" s="55"/>
      <c r="BC32" s="30"/>
      <c r="BD32" s="34"/>
      <c r="BE32" s="13"/>
      <c r="BF32" s="13"/>
      <c r="BG32" s="13"/>
      <c r="BH32" s="13"/>
      <c r="BI32" s="13"/>
      <c r="BJ32" s="55"/>
      <c r="BK32" s="30"/>
      <c r="BL32" s="34"/>
      <c r="BM32" s="13"/>
      <c r="BN32" s="13"/>
      <c r="BO32" s="13"/>
      <c r="BP32" s="13"/>
      <c r="BQ32" s="13"/>
      <c r="BR32" s="55"/>
      <c r="BS32" s="30"/>
      <c r="BT32" s="34"/>
      <c r="BU32" s="13"/>
      <c r="BV32" s="13"/>
      <c r="BW32" s="13"/>
      <c r="BX32" s="13"/>
      <c r="BY32" s="13"/>
      <c r="BZ32" s="55"/>
    </row>
    <row r="33" spans="1:78" s="12" customFormat="1" ht="75" customHeight="1" thickBot="1">
      <c r="A33" s="37" t="s">
        <v>92</v>
      </c>
      <c r="B33" s="38"/>
      <c r="C33" s="38"/>
      <c r="D33" s="38"/>
      <c r="E33" s="38"/>
      <c r="F33" s="38"/>
      <c r="G33" s="39"/>
      <c r="H33" s="26"/>
      <c r="I33" s="27"/>
      <c r="J33" s="27"/>
      <c r="K33" s="27"/>
      <c r="L33" s="27"/>
      <c r="M33" s="27"/>
      <c r="N33" s="27"/>
      <c r="O33" s="32" t="s">
        <v>522</v>
      </c>
      <c r="P33" s="37"/>
      <c r="Q33" s="38"/>
      <c r="R33" s="38"/>
      <c r="S33" s="38"/>
      <c r="T33" s="38"/>
      <c r="U33" s="38"/>
      <c r="V33" s="56"/>
      <c r="W33" s="32" t="s">
        <v>523</v>
      </c>
      <c r="X33" s="37"/>
      <c r="Y33" s="38"/>
      <c r="Z33" s="38"/>
      <c r="AA33" s="38"/>
      <c r="AB33" s="38"/>
      <c r="AC33" s="38"/>
      <c r="AD33" s="39"/>
      <c r="AE33" s="32" t="s">
        <v>524</v>
      </c>
      <c r="AF33" s="37"/>
      <c r="AG33" s="38"/>
      <c r="AH33" s="38"/>
      <c r="AI33" s="38"/>
      <c r="AJ33" s="38"/>
      <c r="AK33" s="38"/>
      <c r="AL33" s="56"/>
      <c r="AM33" s="32" t="s">
        <v>525</v>
      </c>
      <c r="AN33" s="37"/>
      <c r="AO33" s="38"/>
      <c r="AP33" s="38"/>
      <c r="AQ33" s="38"/>
      <c r="AR33" s="38"/>
      <c r="AS33" s="38"/>
      <c r="AT33" s="39"/>
      <c r="AU33" s="32" t="s">
        <v>526</v>
      </c>
      <c r="AV33" s="37"/>
      <c r="AW33" s="38"/>
      <c r="AX33" s="38"/>
      <c r="AY33" s="38"/>
      <c r="AZ33" s="38"/>
      <c r="BA33" s="38"/>
      <c r="BB33" s="56"/>
      <c r="BC33" s="32" t="s">
        <v>527</v>
      </c>
      <c r="BD33" s="37"/>
      <c r="BE33" s="38"/>
      <c r="BF33" s="38"/>
      <c r="BG33" s="38"/>
      <c r="BH33" s="38"/>
      <c r="BI33" s="38"/>
      <c r="BJ33" s="56"/>
      <c r="BK33" s="32" t="s">
        <v>528</v>
      </c>
      <c r="BL33" s="37"/>
      <c r="BM33" s="38"/>
      <c r="BN33" s="38"/>
      <c r="BO33" s="38"/>
      <c r="BP33" s="38"/>
      <c r="BQ33" s="38"/>
      <c r="BR33" s="56"/>
      <c r="BS33" s="32" t="s">
        <v>529</v>
      </c>
      <c r="BT33" s="37"/>
      <c r="BU33" s="38"/>
      <c r="BV33" s="38"/>
      <c r="BW33" s="38"/>
      <c r="BX33" s="38"/>
      <c r="BY33" s="38"/>
      <c r="BZ33" s="56"/>
    </row>
  </sheetData>
  <autoFilter ref="A6:BZ33" xr:uid="{00000000-0009-0000-0000-000000000000}"/>
  <mergeCells count="3">
    <mergeCell ref="D2:G2"/>
    <mergeCell ref="D3:G3"/>
    <mergeCell ref="A1:G1"/>
  </mergeCells>
  <phoneticPr fontId="8" type="noConversion"/>
  <conditionalFormatting sqref="A8:A31">
    <cfRule type="containsText" dxfId="490" priority="1495" operator="containsText" text="question">
      <formula>NOT(ISERROR(SEARCH("question",A8)))</formula>
    </cfRule>
    <cfRule type="containsText" dxfId="489" priority="1496" operator="containsText" text="text">
      <formula>NOT(ISERROR(SEARCH("text",A8)))</formula>
    </cfRule>
    <cfRule type="containsText" dxfId="488" priority="1497" operator="containsText" text="pagebreak">
      <formula>NOT(ISERROR(SEARCH("pagebreak",A8)))</formula>
    </cfRule>
  </conditionalFormatting>
  <conditionalFormatting sqref="A6">
    <cfRule type="containsText" dxfId="487" priority="1492" operator="containsText" text="question">
      <formula>NOT(ISERROR(SEARCH("question",A6)))</formula>
    </cfRule>
    <cfRule type="containsText" dxfId="486" priority="1493" operator="containsText" text="text">
      <formula>NOT(ISERROR(SEARCH("text",A6)))</formula>
    </cfRule>
    <cfRule type="containsText" dxfId="485" priority="1494" operator="containsText" text="pagebreak">
      <formula>NOT(ISERROR(SEARCH("pagebreak",A6)))</formula>
    </cfRule>
  </conditionalFormatting>
  <conditionalFormatting sqref="B32:E32 A6:E31 Y6:Z6 Y7:AD9 Y19:AD21 Y13:AD13 AB6:AC6 Y32:AD33 Y11:AD11 G15:V15 G6:W14 G16:W33">
    <cfRule type="expression" dxfId="484" priority="1487">
      <formula>"$A6 =""text"""</formula>
    </cfRule>
  </conditionalFormatting>
  <conditionalFormatting sqref="A34:A1048576 A8:A31 A6 A1:A4">
    <cfRule type="containsText" dxfId="483" priority="1486" operator="containsText" text="headline">
      <formula>NOT(ISERROR(SEARCH("headline",A1)))</formula>
    </cfRule>
  </conditionalFormatting>
  <conditionalFormatting sqref="A32">
    <cfRule type="containsText" dxfId="482" priority="1171" operator="containsText" text="question">
      <formula>NOT(ISERROR(SEARCH("question",A32)))</formula>
    </cfRule>
    <cfRule type="containsText" dxfId="481" priority="1172" operator="containsText" text="text">
      <formula>NOT(ISERROR(SEARCH("text",A32)))</formula>
    </cfRule>
    <cfRule type="containsText" dxfId="480" priority="1173" operator="containsText" text="pagebreak">
      <formula>NOT(ISERROR(SEARCH("pagebreak",A32)))</formula>
    </cfRule>
  </conditionalFormatting>
  <conditionalFormatting sqref="A32">
    <cfRule type="expression" dxfId="479" priority="1170">
      <formula>"$A6 =""text"""</formula>
    </cfRule>
  </conditionalFormatting>
  <conditionalFormatting sqref="A32">
    <cfRule type="containsText" dxfId="478" priority="1169" operator="containsText" text="headline">
      <formula>NOT(ISERROR(SEARCH("headline",A32)))</formula>
    </cfRule>
  </conditionalFormatting>
  <conditionalFormatting sqref="A7">
    <cfRule type="containsText" dxfId="477" priority="1013" operator="containsText" text="question">
      <formula>NOT(ISERROR(SEARCH("question",A7)))</formula>
    </cfRule>
    <cfRule type="containsText" dxfId="476" priority="1014" operator="containsText" text="text">
      <formula>NOT(ISERROR(SEARCH("text",A7)))</formula>
    </cfRule>
    <cfRule type="containsText" dxfId="475" priority="1015" operator="containsText" text="pagebreak">
      <formula>NOT(ISERROR(SEARCH("pagebreak",A7)))</formula>
    </cfRule>
  </conditionalFormatting>
  <conditionalFormatting sqref="A7">
    <cfRule type="containsText" dxfId="474" priority="1011" operator="containsText" text="headline">
      <formula>NOT(ISERROR(SEARCH("headline",A7)))</formula>
    </cfRule>
  </conditionalFormatting>
  <conditionalFormatting sqref="C33:E33">
    <cfRule type="expression" dxfId="473" priority="982">
      <formula>"$A6 =""text"""</formula>
    </cfRule>
  </conditionalFormatting>
  <conditionalFormatting sqref="B33">
    <cfRule type="expression" dxfId="472" priority="938">
      <formula>"$A6 =""text"""</formula>
    </cfRule>
  </conditionalFormatting>
  <conditionalFormatting sqref="A33">
    <cfRule type="containsText" dxfId="471" priority="931" operator="containsText" text="question">
      <formula>NOT(ISERROR(SEARCH("question",A33)))</formula>
    </cfRule>
    <cfRule type="containsText" dxfId="470" priority="932" operator="containsText" text="text">
      <formula>NOT(ISERROR(SEARCH("text",A33)))</formula>
    </cfRule>
    <cfRule type="containsText" dxfId="469" priority="933" operator="containsText" text="pagebreak">
      <formula>NOT(ISERROR(SEARCH("pagebreak",A33)))</formula>
    </cfRule>
  </conditionalFormatting>
  <conditionalFormatting sqref="A33">
    <cfRule type="expression" dxfId="468" priority="930">
      <formula>"$A6 =""text"""</formula>
    </cfRule>
  </conditionalFormatting>
  <conditionalFormatting sqref="A33">
    <cfRule type="containsText" dxfId="467" priority="929" operator="containsText" text="headline">
      <formula>NOT(ISERROR(SEARCH("headline",A33)))</formula>
    </cfRule>
  </conditionalFormatting>
  <conditionalFormatting sqref="G6:G1048576">
    <cfRule type="duplicateValues" dxfId="466" priority="8713"/>
  </conditionalFormatting>
  <conditionalFormatting sqref="A5">
    <cfRule type="expression" dxfId="465" priority="788">
      <formula>"$A6 =""text"""</formula>
    </cfRule>
  </conditionalFormatting>
  <conditionalFormatting sqref="A5">
    <cfRule type="duplicateValues" dxfId="464" priority="790"/>
  </conditionalFormatting>
  <conditionalFormatting sqref="X6:X9 AA6 X13 X19:X21 X32:X33 X11 AD6">
    <cfRule type="expression" dxfId="463" priority="779">
      <formula>"$A6 =""text"""</formula>
    </cfRule>
  </conditionalFormatting>
  <conditionalFormatting sqref="Y10:AD10">
    <cfRule type="expression" dxfId="462" priority="766">
      <formula>"$A6 =""text"""</formula>
    </cfRule>
  </conditionalFormatting>
  <conditionalFormatting sqref="X10:AD10">
    <cfRule type="expression" dxfId="461" priority="763">
      <formula>"$A6 =""text"""</formula>
    </cfRule>
  </conditionalFormatting>
  <conditionalFormatting sqref="Y22:AD31 Y12:AD12 Y14:AD18">
    <cfRule type="expression" dxfId="460" priority="760">
      <formula>"$A6 =""text"""</formula>
    </cfRule>
  </conditionalFormatting>
  <conditionalFormatting sqref="X22:AD31 X12:AD12 X14:AD18">
    <cfRule type="expression" dxfId="459" priority="757">
      <formula>"$A6 =""text"""</formula>
    </cfRule>
  </conditionalFormatting>
  <conditionalFormatting sqref="AO6 AQ6 AS6 AM6">
    <cfRule type="expression" dxfId="458" priority="744">
      <formula>"$A6 =""text"""</formula>
    </cfRule>
  </conditionalFormatting>
  <conditionalFormatting sqref="AN6 AP6 AR6 AT6">
    <cfRule type="expression" dxfId="457" priority="729">
      <formula>"$A6 =""text"""</formula>
    </cfRule>
  </conditionalFormatting>
  <conditionalFormatting sqref="AF6 AI6 AL6">
    <cfRule type="expression" dxfId="456" priority="650">
      <formula>"$A6 =""text"""</formula>
    </cfRule>
  </conditionalFormatting>
  <conditionalFormatting sqref="AN10:AT10">
    <cfRule type="expression" dxfId="455" priority="294">
      <formula>"$A6 =""text"""</formula>
    </cfRule>
  </conditionalFormatting>
  <conditionalFormatting sqref="AO22:AT31 AO12:AT12 AO14:AT18">
    <cfRule type="expression" dxfId="454" priority="291">
      <formula>"$A6 =""text"""</formula>
    </cfRule>
  </conditionalFormatting>
  <conditionalFormatting sqref="AN22:AT31 AN12:AT12 AN14:AT18">
    <cfRule type="expression" dxfId="453" priority="288">
      <formula>"$A6 =""text"""</formula>
    </cfRule>
  </conditionalFormatting>
  <conditionalFormatting sqref="AG6:AH6 AJ6:AK6 AE6">
    <cfRule type="expression" dxfId="452" priority="659">
      <formula>"$A6 =""text"""</formula>
    </cfRule>
  </conditionalFormatting>
  <conditionalFormatting sqref="AW6 AU6 AY6 BA6">
    <cfRule type="expression" dxfId="451" priority="630">
      <formula>"$A6 =""text"""</formula>
    </cfRule>
  </conditionalFormatting>
  <conditionalFormatting sqref="AV6 AX6 AZ6 BB6">
    <cfRule type="expression" dxfId="450" priority="621">
      <formula>"$A6 =""text"""</formula>
    </cfRule>
  </conditionalFormatting>
  <conditionalFormatting sqref="BE6 BC6 BG6 BI6">
    <cfRule type="expression" dxfId="449" priority="601">
      <formula>"$A6 =""text"""</formula>
    </cfRule>
  </conditionalFormatting>
  <conditionalFormatting sqref="BD6 BF6 BH6 BJ6">
    <cfRule type="expression" dxfId="448" priority="592">
      <formula>"$A6 =""text"""</formula>
    </cfRule>
  </conditionalFormatting>
  <conditionalFormatting sqref="BM6 BK6 BO6 BQ6">
    <cfRule type="expression" dxfId="447" priority="572">
      <formula>"$A6 =""text"""</formula>
    </cfRule>
  </conditionalFormatting>
  <conditionalFormatting sqref="BL6 BN6 BP6 BR6">
    <cfRule type="expression" dxfId="446" priority="563">
      <formula>"$A6 =""text"""</formula>
    </cfRule>
  </conditionalFormatting>
  <conditionalFormatting sqref="BU6 BS6 BW6 BY6">
    <cfRule type="expression" dxfId="445" priority="543">
      <formula>"$A6 =""text"""</formula>
    </cfRule>
  </conditionalFormatting>
  <conditionalFormatting sqref="BT6 BV6 BX6 BZ6">
    <cfRule type="expression" dxfId="444" priority="534">
      <formula>"$A6 =""text"""</formula>
    </cfRule>
  </conditionalFormatting>
  <conditionalFormatting sqref="AO7:AT9 AO19:AT21 AO13:AT13 AO32:AT33 AP11:AT11 AM7:AM8 AM16:AM33 AM10:AM14">
    <cfRule type="expression" dxfId="443" priority="311">
      <formula>"$A6 =""text"""</formula>
    </cfRule>
  </conditionalFormatting>
  <conditionalFormatting sqref="AN7:AN9 AN13 AN19:AN21 AN32:AN33">
    <cfRule type="expression" dxfId="442" priority="302">
      <formula>"$A6 =""text"""</formula>
    </cfRule>
  </conditionalFormatting>
  <conditionalFormatting sqref="AO10:AT10">
    <cfRule type="expression" dxfId="441" priority="297">
      <formula>"$A6 =""text"""</formula>
    </cfRule>
  </conditionalFormatting>
  <conditionalFormatting sqref="H10:N31">
    <cfRule type="colorScale" priority="9189">
      <colorScale>
        <cfvo type="min"/>
        <cfvo type="percentile" val="50"/>
        <cfvo type="max"/>
        <color rgb="FFF8696B"/>
        <color rgb="FFFFEB84"/>
        <color rgb="FF63BE7B"/>
      </colorScale>
    </cfRule>
  </conditionalFormatting>
  <conditionalFormatting sqref="H7:N33">
    <cfRule type="colorScale" priority="9190">
      <colorScale>
        <cfvo type="min"/>
        <cfvo type="percentile" val="50"/>
        <cfvo type="max"/>
        <color rgb="FFF8696B"/>
        <color rgb="FFFFEB84"/>
        <color rgb="FF63BE7B"/>
      </colorScale>
    </cfRule>
  </conditionalFormatting>
  <conditionalFormatting sqref="AO11">
    <cfRule type="expression" dxfId="440" priority="172">
      <formula>"$A6 =""text"""</formula>
    </cfRule>
  </conditionalFormatting>
  <conditionalFormatting sqref="AN11">
    <cfRule type="expression" dxfId="439" priority="170">
      <formula>"$A6 =""text"""</formula>
    </cfRule>
  </conditionalFormatting>
  <conditionalFormatting sqref="AM9">
    <cfRule type="expression" dxfId="438" priority="138">
      <formula>"$A6 =""text"""</formula>
    </cfRule>
  </conditionalFormatting>
  <conditionalFormatting sqref="AF32:AL33">
    <cfRule type="expression" dxfId="437" priority="133">
      <formula>"$A6 =""text"""</formula>
    </cfRule>
  </conditionalFormatting>
  <conditionalFormatting sqref="AV32:BB33">
    <cfRule type="expression" dxfId="436" priority="93">
      <formula>"$A6 =""text"""</formula>
    </cfRule>
  </conditionalFormatting>
  <conditionalFormatting sqref="BD7:BJ7 BD32:BJ33">
    <cfRule type="expression" dxfId="435" priority="85">
      <formula>"$A6 =""text"""</formula>
    </cfRule>
  </conditionalFormatting>
  <conditionalFormatting sqref="BL32:BR33">
    <cfRule type="expression" dxfId="434" priority="77">
      <formula>"$A6 =""text"""</formula>
    </cfRule>
  </conditionalFormatting>
  <conditionalFormatting sqref="BT32:BZ33">
    <cfRule type="expression" dxfId="433" priority="69">
      <formula>"$A6 =""text"""</formula>
    </cfRule>
  </conditionalFormatting>
  <conditionalFormatting sqref="AE7:AE33">
    <cfRule type="expression" dxfId="432" priority="61">
      <formula>"$A6 =""text"""</formula>
    </cfRule>
  </conditionalFormatting>
  <conditionalFormatting sqref="AF7:AL31">
    <cfRule type="expression" dxfId="431" priority="56">
      <formula>"$A6 =""text"""</formula>
    </cfRule>
  </conditionalFormatting>
  <conditionalFormatting sqref="AU7:AU33">
    <cfRule type="expression" dxfId="430" priority="48">
      <formula>"$A6 =""text"""</formula>
    </cfRule>
  </conditionalFormatting>
  <conditionalFormatting sqref="AV7:BB31">
    <cfRule type="expression" dxfId="429" priority="43">
      <formula>"$A6 =""text"""</formula>
    </cfRule>
  </conditionalFormatting>
  <conditionalFormatting sqref="BC7:BC33">
    <cfRule type="expression" dxfId="428" priority="35">
      <formula>"$A6 =""text"""</formula>
    </cfRule>
  </conditionalFormatting>
  <conditionalFormatting sqref="BD8:BJ31">
    <cfRule type="expression" dxfId="427" priority="30">
      <formula>"$A6 =""text"""</formula>
    </cfRule>
  </conditionalFormatting>
  <conditionalFormatting sqref="BK7:BK33">
    <cfRule type="expression" dxfId="426" priority="22">
      <formula>"$A6 =""text"""</formula>
    </cfRule>
  </conditionalFormatting>
  <conditionalFormatting sqref="BL7:BR31">
    <cfRule type="expression" dxfId="425" priority="17">
      <formula>"$A6 =""text"""</formula>
    </cfRule>
  </conditionalFormatting>
  <conditionalFormatting sqref="BT7:BZ31">
    <cfRule type="expression" dxfId="424" priority="10">
      <formula>"$A6 =""text"""</formula>
    </cfRule>
  </conditionalFormatting>
  <conditionalFormatting sqref="BS7:BS33">
    <cfRule type="expression" dxfId="423" priority="2">
      <formula>"$A6 =""text"""</formula>
    </cfRule>
  </conditionalFormatting>
  <dataValidations count="5">
    <dataValidation type="list" allowBlank="1" showInputMessage="1" showErrorMessage="1" sqref="B6" xr:uid="{00000000-0002-0000-0000-000000000000}">
      <formula1>"SingleChoice, MultipleChoice, YesNoSwitch, KNOB, TextString"</formula1>
    </dataValidation>
    <dataValidation type="list" allowBlank="1" showInputMessage="1" showErrorMessage="1" sqref="B7:B9 B11:B12 B14:B33" xr:uid="{00000000-0002-0000-0000-000001000000}">
      <formula1>"SingleChoice, MultipleChoice, YesNoSwitch, Slider, Knob, TextString, TextArea"</formula1>
    </dataValidation>
    <dataValidation type="list" allowBlank="1" showInputMessage="1" showErrorMessage="1" sqref="A7:A33" xr:uid="{00000000-0002-0000-0000-000002000000}">
      <formula1>"text, question, pagebreak, headline"</formula1>
    </dataValidation>
    <dataValidation type="list" allowBlank="1" showInputMessage="1" showErrorMessage="1" sqref="B10" xr:uid="{00000000-0002-0000-0000-000003000000}">
      <formula1>"SingleChoice, MultipleChoice, YesNoSwitch, SingleChoiceKnob,  Slider, Knob, TextString, TextArea"</formula1>
    </dataValidation>
    <dataValidation type="list" allowBlank="1" showInputMessage="1" showErrorMessage="1" sqref="B13" xr:uid="{00000000-0002-0000-0000-000004000000}">
      <formula1>"SingleChoice, SingleChoiceKnob, MultipleChoice, YesNoSwitch, Slider, Knob, TextString, TextArea"</formula1>
    </dataValidation>
  </dataValidations>
  <hyperlinks>
    <hyperlink ref="D2" r:id="rId1" xr:uid="{00000000-0004-0000-0000-000000000000}"/>
    <hyperlink ref="D3" r:id="rId2" xr:uid="{00000000-0004-0000-0000-000001000000}"/>
  </hyperlinks>
  <pageMargins left="0.7" right="0.7" top="0.78740157499999996" bottom="0.78740157499999996" header="0.3" footer="0.3"/>
  <pageSetup orientation="portrait" horizontalDpi="4294967293" r:id="rId3"/>
  <legacyDrawing r:id="rId4"/>
  <extLst>
    <ext xmlns:x14="http://schemas.microsoft.com/office/spreadsheetml/2009/9/main" uri="{78C0D931-6437-407d-A8EE-F0AAD7539E65}">
      <x14:conditionalFormattings>
        <x14:conditionalFormatting xmlns:xm="http://schemas.microsoft.com/office/excel/2006/main">
          <x14:cfRule type="containsText" priority="1488" operator="containsText" id="{C361144A-93E9-49EE-A11E-32440C04B04E}">
            <xm:f>NOT(ISERROR(SEARCH($A26 ="text",A21)))</xm:f>
            <xm:f>$A26 ="text"</xm:f>
            <x14:dxf>
              <fill>
                <patternFill>
                  <bgColor theme="7" tint="0.79998168889431442"/>
                </patternFill>
              </fill>
            </x14:dxf>
          </x14:cfRule>
          <xm:sqref>A34:E1048576 AU34:XFD1048576 G34:N1048576 B32 A21:E26 Y21:AD21 CA21:XFD26 G21:W26</xm:sqref>
        </x14:conditionalFormatting>
        <x14:conditionalFormatting xmlns:xm="http://schemas.microsoft.com/office/excel/2006/main">
          <x14:cfRule type="containsText" priority="1512" operator="containsText" id="{C361144A-93E9-49EE-A11E-32440C04B04E}">
            <xm:f>NOT(ISERROR(SEARCH(#REF! ="text",A6)))</xm:f>
            <xm:f>#REF! ="text"</xm:f>
            <x14:dxf>
              <fill>
                <patternFill>
                  <bgColor theme="7" tint="0.79998168889431442"/>
                </patternFill>
              </fill>
            </x14:dxf>
          </x14:cfRule>
          <xm:sqref>A13:E13 C32:E32 W18:W20 Y6:Z6 AB6:AC6 Y13:AD13 CA27:XFD31 Y9:AD9 CA9:XFD10 Y7:AD7 Y19:AD20 O16:O20 P22:V31 H22:N31 G13 P12:V12 H12:N20 CA18:XFD20 CA6:XFD7 CA13:XFD13 P14:V20 O13:W13 G27:W31 G9:W10 G6:W7</xm:sqref>
        </x14:conditionalFormatting>
        <x14:conditionalFormatting xmlns:xm="http://schemas.microsoft.com/office/excel/2006/main">
          <x14:cfRule type="containsText" priority="1526" operator="containsText" id="{C361144A-93E9-49EE-A11E-32440C04B04E}">
            <xm:f>NOT(ISERROR(SEARCH($A7 ="text",A1)))</xm:f>
            <xm:f>$A7 ="text"</xm:f>
            <x14:dxf>
              <fill>
                <patternFill>
                  <bgColor theme="7" tint="0.79998168889431442"/>
                </patternFill>
              </fill>
            </x14:dxf>
          </x14:cfRule>
          <xm:sqref>Y32:AD33 A8:E8 CA8:XFD8 H34:V1048576 H7:W7 G8:AD8 A1 D3:D4 O2 H1:N2 A2:D2 AO1:XFD2 P1:AM2</xm:sqref>
        </x14:conditionalFormatting>
        <x14:conditionalFormatting xmlns:xm="http://schemas.microsoft.com/office/excel/2006/main">
          <x14:cfRule type="containsText" priority="1540" operator="containsText" id="{C361144A-93E9-49EE-A11E-32440C04B04E}">
            <xm:f>NOT(ISERROR(SEARCH($A12 ="text",O5)))</xm:f>
            <xm:f>$A12 ="text"</xm:f>
            <x14:dxf>
              <fill>
                <patternFill>
                  <bgColor theme="7" tint="0.79998168889431442"/>
                </patternFill>
              </fill>
            </x14:dxf>
          </x14:cfRule>
          <xm:sqref>W34:W1048410 W32 CA5:XFD5 O5:AT5</xm:sqref>
        </x14:conditionalFormatting>
        <x14:conditionalFormatting xmlns:xm="http://schemas.microsoft.com/office/excel/2006/main">
          <x14:cfRule type="containsText" priority="1708" operator="containsText" id="{C361144A-93E9-49EE-A11E-32440C04B04E}">
            <xm:f>NOT(ISERROR(SEARCH($A64 ="text",B32)))</xm:f>
            <xm:f>$A64 ="text"</xm:f>
            <x14:dxf>
              <fill>
                <patternFill>
                  <bgColor theme="7" tint="0.79998168889431442"/>
                </patternFill>
              </fill>
            </x14:dxf>
          </x14:cfRule>
          <xm:sqref>B32</xm:sqref>
        </x14:conditionalFormatting>
        <x14:conditionalFormatting xmlns:xm="http://schemas.microsoft.com/office/excel/2006/main">
          <x14:cfRule type="containsText" priority="1464" operator="containsText" id="{9DC12753-097F-9145-A0ED-B609018075D3}">
            <xm:f>NOT(ISERROR(SEARCH($A135 ="text",B32)))</xm:f>
            <xm:f>$A135 ="text"</xm:f>
            <x14:dxf>
              <fill>
                <patternFill>
                  <bgColor theme="7" tint="0.79998168889431442"/>
                </patternFill>
              </fill>
            </x14:dxf>
          </x14:cfRule>
          <xm:sqref>B32</xm:sqref>
        </x14:conditionalFormatting>
        <x14:conditionalFormatting xmlns:xm="http://schemas.microsoft.com/office/excel/2006/main">
          <x14:cfRule type="containsText" priority="1151" operator="containsText" id="{0557F80D-EECC-1F48-B7AD-80546C60E4D7}">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50" operator="containsText" id="{3213C529-A9E1-5D4F-94D5-3D80816FFD42}">
            <xm:f>NOT(ISERROR(SEARCH(#REF! ="text",A7)))</xm:f>
            <xm:f>#REF! ="text"</xm:f>
            <x14:dxf>
              <fill>
                <patternFill>
                  <bgColor theme="7" tint="0.79998168889431442"/>
                </patternFill>
              </fill>
            </x14:dxf>
          </x14:cfRule>
          <xm:sqref>A32 A15:E15 W16:W18 Y11:AD11 CA11:XFD12 CA14:XFD17 P15:V15 P14:W14 G14:O15 G11:W12 H7:W7</xm:sqref>
        </x14:conditionalFormatting>
        <x14:conditionalFormatting xmlns:xm="http://schemas.microsoft.com/office/excel/2006/main">
          <x14:cfRule type="containsText" priority="1148" operator="containsText" id="{E9BC882D-1ECC-A341-899A-D75257F2F9A9}">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45" operator="containsText" id="{0D389590-BB08-1346-8E0C-1B02166520F4}">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239" operator="containsText" id="{5CB317B0-41AE-B442-B9AE-A0BB6E857125}">
            <xm:f>NOT(ISERROR(SEARCH($A113 ="text",B32)))</xm:f>
            <xm:f>$A113 ="text"</xm:f>
            <x14:dxf>
              <fill>
                <patternFill>
                  <bgColor theme="7" tint="0.79998168889431442"/>
                </patternFill>
              </fill>
            </x14:dxf>
          </x14:cfRule>
          <xm:sqref>B32</xm:sqref>
        </x14:conditionalFormatting>
        <x14:conditionalFormatting xmlns:xm="http://schemas.microsoft.com/office/excel/2006/main">
          <x14:cfRule type="containsText" priority="2250" operator="containsText" id="{9DC12753-097F-9145-A0ED-B609018075D3}">
            <xm:f>NOT(ISERROR(SEARCH($A139 ="text",G32)))</xm:f>
            <xm:f>$A139 ="text"</xm:f>
            <x14:dxf>
              <fill>
                <patternFill>
                  <bgColor theme="7" tint="0.79998168889431442"/>
                </patternFill>
              </fill>
            </x14:dxf>
          </x14:cfRule>
          <xm:sqref>G32:V33</xm:sqref>
        </x14:conditionalFormatting>
        <x14:conditionalFormatting xmlns:xm="http://schemas.microsoft.com/office/excel/2006/main">
          <x14:cfRule type="containsText" priority="1188" operator="containsText" id="{223CB515-E195-4932-8422-D7E1705B19EE}">
            <xm:f>NOT(ISERROR(SEARCH($A68 ="text",W32)))</xm:f>
            <xm:f>$A68 ="text"</xm:f>
            <x14:dxf>
              <fill>
                <patternFill>
                  <bgColor theme="7" tint="0.79998168889431442"/>
                </patternFill>
              </fill>
            </x14:dxf>
          </x14:cfRule>
          <xm:sqref>Y32:AD33 W32:W33</xm:sqref>
        </x14:conditionalFormatting>
        <x14:conditionalFormatting xmlns:xm="http://schemas.microsoft.com/office/excel/2006/main">
          <x14:cfRule type="containsText" priority="1183" operator="containsText" id="{4F67CF28-4CA9-4F3C-BF7E-770950375F91}">
            <xm:f>NOT(ISERROR(SEARCH($A1 ="text",Y1048404)))</xm:f>
            <xm:f>$A1 ="text"</xm:f>
            <x14:dxf>
              <fill>
                <patternFill>
                  <bgColor theme="7" tint="0.79998168889431442"/>
                </patternFill>
              </fill>
            </x14:dxf>
          </x14:cfRule>
          <xm:sqref>Y1048404:AL1048406</xm:sqref>
        </x14:conditionalFormatting>
        <x14:conditionalFormatting xmlns:xm="http://schemas.microsoft.com/office/excel/2006/main">
          <x14:cfRule type="containsText" priority="1174" operator="containsText" id="{36EB71A3-BF96-4037-AC8A-DA5D7BE841AD}">
            <xm:f>NOT(ISERROR(SEARCH($A37 ="text",A32)))</xm:f>
            <xm:f>$A37 ="text"</xm:f>
            <x14:dxf>
              <fill>
                <patternFill>
                  <bgColor theme="7" tint="0.79998168889431442"/>
                </patternFill>
              </fill>
            </x14:dxf>
          </x14:cfRule>
          <xm:sqref>A32</xm:sqref>
        </x14:conditionalFormatting>
        <x14:conditionalFormatting xmlns:xm="http://schemas.microsoft.com/office/excel/2006/main">
          <x14:cfRule type="containsText" priority="1166" operator="containsText" id="{05FFCB6E-0E57-4B1E-8EB8-B440F99A2180}">
            <xm:f>NOT(ISERROR(SEARCH($A113 ="text",A32)))</xm:f>
            <xm:f>$A113 ="text"</xm:f>
            <x14:dxf>
              <fill>
                <patternFill>
                  <bgColor theme="7" tint="0.79998168889431442"/>
                </patternFill>
              </fill>
            </x14:dxf>
          </x14:cfRule>
          <xm:sqref>A32</xm:sqref>
        </x14:conditionalFormatting>
        <x14:conditionalFormatting xmlns:xm="http://schemas.microsoft.com/office/excel/2006/main">
          <x14:cfRule type="containsText" priority="1167" operator="containsText" id="{F7502D65-EAE7-4063-8250-0F380CE078E3}">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68" operator="containsText" id="{802EC3E7-048D-4FA7-881F-8807B9F378E8}">
            <xm:f>NOT(ISERROR(SEARCH($A95 ="text",A32)))</xm:f>
            <xm:f>$A95 ="text"</xm:f>
            <x14:dxf>
              <fill>
                <patternFill>
                  <bgColor theme="7" tint="0.79998168889431442"/>
                </patternFill>
              </fill>
            </x14:dxf>
          </x14:cfRule>
          <xm:sqref>A32</xm:sqref>
        </x14:conditionalFormatting>
        <x14:conditionalFormatting xmlns:xm="http://schemas.microsoft.com/office/excel/2006/main">
          <x14:cfRule type="containsText" priority="1164" operator="containsText" id="{C5A31C79-239E-47C7-A91F-48C6BA6CFA6C}">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3" operator="containsText" id="{3055181F-07B0-4580-B0A7-0459E8CBA9BA}">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2" operator="containsText" id="{EC2EC1F2-6C9D-494F-A531-975B7BB4EA69}">
            <xm:f>NOT(ISERROR(SEARCH($A35 ="text",A32)))</xm:f>
            <xm:f>$A35 ="text"</xm:f>
            <x14:dxf>
              <fill>
                <patternFill>
                  <bgColor theme="7" tint="0.79998168889431442"/>
                </patternFill>
              </fill>
            </x14:dxf>
          </x14:cfRule>
          <xm:sqref>A32</xm:sqref>
        </x14:conditionalFormatting>
        <x14:conditionalFormatting xmlns:xm="http://schemas.microsoft.com/office/excel/2006/main">
          <x14:cfRule type="containsText" priority="1165" operator="containsText" id="{822F37F5-26CA-4523-85A1-2FD434DD7926}">
            <xm:f>NOT(ISERROR(SEARCH($A94 ="text",A32)))</xm:f>
            <xm:f>$A94 ="text"</xm:f>
            <x14:dxf>
              <fill>
                <patternFill>
                  <bgColor theme="7" tint="0.79998168889431442"/>
                </patternFill>
              </fill>
            </x14:dxf>
          </x14:cfRule>
          <xm:sqref>A32</xm:sqref>
        </x14:conditionalFormatting>
        <x14:conditionalFormatting xmlns:xm="http://schemas.microsoft.com/office/excel/2006/main">
          <x14:cfRule type="containsText" priority="1161" operator="containsText" id="{830597EF-3EC8-443D-B7A4-26D76DB33D3D}">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60" operator="containsText" id="{E19DFB74-D9A4-4AB7-A8D0-892C9BF50ACA}">
            <xm:f>NOT(ISERROR(SEARCH($A112 ="text",A32)))</xm:f>
            <xm:f>$A112 ="text"</xm:f>
            <x14:dxf>
              <fill>
                <patternFill>
                  <bgColor theme="7" tint="0.79998168889431442"/>
                </patternFill>
              </fill>
            </x14:dxf>
          </x14:cfRule>
          <xm:sqref>A32</xm:sqref>
        </x14:conditionalFormatting>
        <x14:conditionalFormatting xmlns:xm="http://schemas.microsoft.com/office/excel/2006/main">
          <x14:cfRule type="containsText" priority="1159" operator="containsText" id="{25BEDD1B-F57A-4CE5-8056-2446E8D2F126}">
            <xm:f>NOT(ISERROR(SEARCH($A133 ="text",A32)))</xm:f>
            <xm:f>$A133 ="text"</xm:f>
            <x14:dxf>
              <fill>
                <patternFill>
                  <bgColor theme="7" tint="0.79998168889431442"/>
                </patternFill>
              </fill>
            </x14:dxf>
          </x14:cfRule>
          <xm:sqref>A32</xm:sqref>
        </x14:conditionalFormatting>
        <x14:conditionalFormatting xmlns:xm="http://schemas.microsoft.com/office/excel/2006/main">
          <x14:cfRule type="containsText" priority="1158" operator="containsText" id="{309D402C-9DB6-4FC6-BD3A-5B98544FBC08}">
            <xm:f>NOT(ISERROR(SEARCH(#REF! ="text",A32)))</xm:f>
            <xm:f>#REF! ="text"</xm:f>
            <x14:dxf>
              <fill>
                <patternFill>
                  <bgColor theme="7" tint="0.79998168889431442"/>
                </patternFill>
              </fill>
            </x14:dxf>
          </x14:cfRule>
          <xm:sqref>A32</xm:sqref>
        </x14:conditionalFormatting>
        <x14:conditionalFormatting xmlns:xm="http://schemas.microsoft.com/office/excel/2006/main">
          <x14:cfRule type="containsText" priority="1157" operator="containsText" id="{DD3373E8-D52C-4FCD-8B01-F5DA4C78D4A3}">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56" operator="containsText" id="{D545CFD4-64B0-4299-A59F-0451BB195CC3}">
            <xm:f>NOT(ISERROR(SEARCH($A34 ="text",A32)))</xm:f>
            <xm:f>$A34 ="text"</xm:f>
            <x14:dxf>
              <fill>
                <patternFill>
                  <bgColor theme="7" tint="0.79998168889431442"/>
                </patternFill>
              </fill>
            </x14:dxf>
          </x14:cfRule>
          <xm:sqref>A32</xm:sqref>
        </x14:conditionalFormatting>
        <x14:conditionalFormatting xmlns:xm="http://schemas.microsoft.com/office/excel/2006/main">
          <x14:cfRule type="containsText" priority="1153" operator="containsText" id="{9875524F-D118-42A7-9427-2B3AF9CFFF0C}">
            <xm:f>NOT(ISERROR(SEARCH($A113 ="text",A32)))</xm:f>
            <xm:f>$A113 ="text"</xm:f>
            <x14:dxf>
              <fill>
                <patternFill>
                  <bgColor theme="7" tint="0.79998168889431442"/>
                </patternFill>
              </fill>
            </x14:dxf>
          </x14:cfRule>
          <xm:sqref>A32</xm:sqref>
        </x14:conditionalFormatting>
        <x14:conditionalFormatting xmlns:xm="http://schemas.microsoft.com/office/excel/2006/main">
          <x14:cfRule type="containsText" priority="1154" operator="containsText" id="{CFC752DD-1BE0-4728-A107-D2AB59FC1D00}">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55" operator="containsText" id="{E0DE1975-5285-4A53-A60C-9E41F624DDD2}">
            <xm:f>NOT(ISERROR(SEARCH($A95 ="text",A32)))</xm:f>
            <xm:f>$A95 ="text"</xm:f>
            <x14:dxf>
              <fill>
                <patternFill>
                  <bgColor theme="7" tint="0.79998168889431442"/>
                </patternFill>
              </fill>
            </x14:dxf>
          </x14:cfRule>
          <xm:sqref>A32</xm:sqref>
        </x14:conditionalFormatting>
        <x14:conditionalFormatting xmlns:xm="http://schemas.microsoft.com/office/excel/2006/main">
          <x14:cfRule type="containsText" priority="1149" operator="containsText" id="{B50996B1-303F-43B5-BB30-6F4B22A7068D}">
            <xm:f>NOT(ISERROR(SEARCH($A35 ="text",A32)))</xm:f>
            <xm:f>$A35 ="text"</xm:f>
            <x14:dxf>
              <fill>
                <patternFill>
                  <bgColor theme="7" tint="0.79998168889431442"/>
                </patternFill>
              </fill>
            </x14:dxf>
          </x14:cfRule>
          <xm:sqref>A32</xm:sqref>
        </x14:conditionalFormatting>
        <x14:conditionalFormatting xmlns:xm="http://schemas.microsoft.com/office/excel/2006/main">
          <x14:cfRule type="containsText" priority="1152" operator="containsText" id="{2CEEEFD9-0EB7-4EE2-ADAA-300C748A68F9}">
            <xm:f>NOT(ISERROR(SEARCH($A94 ="text",A32)))</xm:f>
            <xm:f>$A94 ="text"</xm:f>
            <x14:dxf>
              <fill>
                <patternFill>
                  <bgColor theme="7" tint="0.79998168889431442"/>
                </patternFill>
              </fill>
            </x14:dxf>
          </x14:cfRule>
          <xm:sqref>A32</xm:sqref>
        </x14:conditionalFormatting>
        <x14:conditionalFormatting xmlns:xm="http://schemas.microsoft.com/office/excel/2006/main">
          <x14:cfRule type="containsText" priority="1147" operator="containsText" id="{B7B6361A-70BA-4C4B-AEBE-22F413869E7E}">
            <xm:f>NOT(ISERROR(SEARCH($A112 ="text",A32)))</xm:f>
            <xm:f>$A112 ="text"</xm:f>
            <x14:dxf>
              <fill>
                <patternFill>
                  <bgColor theme="7" tint="0.79998168889431442"/>
                </patternFill>
              </fill>
            </x14:dxf>
          </x14:cfRule>
          <xm:sqref>A32</xm:sqref>
        </x14:conditionalFormatting>
        <x14:conditionalFormatting xmlns:xm="http://schemas.microsoft.com/office/excel/2006/main">
          <x14:cfRule type="containsText" priority="1146" operator="containsText" id="{7DC9CC33-BAE8-459C-9516-08ECC562E175}">
            <xm:f>NOT(ISERROR(SEARCH($A133 ="text",A32)))</xm:f>
            <xm:f>$A133 ="text"</xm:f>
            <x14:dxf>
              <fill>
                <patternFill>
                  <bgColor theme="7" tint="0.79998168889431442"/>
                </patternFill>
              </fill>
            </x14:dxf>
          </x14:cfRule>
          <xm:sqref>A32</xm:sqref>
        </x14:conditionalFormatting>
        <x14:conditionalFormatting xmlns:xm="http://schemas.microsoft.com/office/excel/2006/main">
          <x14:cfRule type="containsText" priority="1144" operator="containsText" id="{59A0229A-F281-49B6-A66D-21DBC4597C59}">
            <xm:f>NOT(ISERROR(SEARCH($A134 ="text",A32)))</xm:f>
            <xm:f>$A134 ="text"</xm:f>
            <x14:dxf>
              <fill>
                <patternFill>
                  <bgColor theme="7" tint="0.79998168889431442"/>
                </patternFill>
              </fill>
            </x14:dxf>
          </x14:cfRule>
          <xm:sqref>A32</xm:sqref>
        </x14:conditionalFormatting>
        <x14:conditionalFormatting xmlns:xm="http://schemas.microsoft.com/office/excel/2006/main">
          <x14:cfRule type="containsText" priority="1143" operator="containsText" id="{CB3CCC17-7D4C-499E-A41A-48A5BF78BFAD}">
            <xm:f>NOT(ISERROR(SEARCH($A34 ="text",A32)))</xm:f>
            <xm:f>$A34 ="text"</xm:f>
            <x14:dxf>
              <fill>
                <patternFill>
                  <bgColor theme="7" tint="0.79998168889431442"/>
                </patternFill>
              </fill>
            </x14:dxf>
          </x14:cfRule>
          <xm:sqref>A32</xm:sqref>
        </x14:conditionalFormatting>
        <x14:conditionalFormatting xmlns:xm="http://schemas.microsoft.com/office/excel/2006/main">
          <x14:cfRule type="containsText" priority="983" operator="containsText" id="{54FAC864-30E3-49D5-9FFC-ECF73D50FA44}">
            <xm:f>NOT(ISERROR(SEARCH(#REF! ="text",C33)))</xm:f>
            <xm:f>#REF! ="text"</xm:f>
            <x14:dxf>
              <fill>
                <patternFill>
                  <bgColor theme="7" tint="0.79998168889431442"/>
                </patternFill>
              </fill>
            </x14:dxf>
          </x14:cfRule>
          <xm:sqref>C33:E33</xm:sqref>
        </x14:conditionalFormatting>
        <x14:conditionalFormatting xmlns:xm="http://schemas.microsoft.com/office/excel/2006/main">
          <x14:cfRule type="containsText" priority="3015" operator="containsText" id="{C361144A-93E9-49EE-A11E-32440C04B04E}">
            <xm:f>NOT(ISERROR(SEARCH($A103 ="text",W1048544)))</xm:f>
            <xm:f>$A103 ="text"</xm:f>
            <x14:dxf>
              <fill>
                <patternFill>
                  <bgColor theme="7" tint="0.79998168889431442"/>
                </patternFill>
              </fill>
            </x14:dxf>
          </x14:cfRule>
          <xm:sqref>W1048544:W1048576</xm:sqref>
        </x14:conditionalFormatting>
        <x14:conditionalFormatting xmlns:xm="http://schemas.microsoft.com/office/excel/2006/main">
          <x14:cfRule type="containsText" priority="1010" operator="containsText" id="{96E2A28D-93DB-492B-B6DD-A226160E4249}">
            <xm:f>NOT(ISERROR(SEARCH($A12 ="text",A4)))</xm:f>
            <xm:f>$A12 ="text"</xm:f>
            <x14:dxf>
              <fill>
                <patternFill>
                  <bgColor theme="7" tint="0.79998168889431442"/>
                </patternFill>
              </fill>
            </x14:dxf>
          </x14:cfRule>
          <xm:sqref>Y34:AL1048403 H4:XFD4 A4:C4</xm:sqref>
        </x14:conditionalFormatting>
        <x14:conditionalFormatting xmlns:xm="http://schemas.microsoft.com/office/excel/2006/main">
          <x14:cfRule type="containsText" priority="1006" operator="containsText" id="{D58AFBEB-14D2-43F6-B30E-B6557D9D01C2}">
            <xm:f>NOT(ISERROR(SEARCH($A13 ="text",W7)))</xm:f>
            <xm:f>$A13 ="text"</xm:f>
            <x14:dxf>
              <fill>
                <patternFill>
                  <bgColor theme="7" tint="0.79998168889431442"/>
                </patternFill>
              </fill>
            </x14:dxf>
          </x14:cfRule>
          <xm:sqref>W7</xm:sqref>
        </x14:conditionalFormatting>
        <x14:conditionalFormatting xmlns:xm="http://schemas.microsoft.com/office/excel/2006/main">
          <x14:cfRule type="containsText" priority="989" operator="containsText" id="{E493E501-392C-4160-A858-035E875A8A8A}">
            <xm:f>NOT(ISERROR(SEARCH($A38 ="text",B33)))</xm:f>
            <xm:f>$A38 ="text"</xm:f>
            <x14:dxf>
              <fill>
                <patternFill>
                  <bgColor theme="7" tint="0.79998168889431442"/>
                </patternFill>
              </fill>
            </x14:dxf>
          </x14:cfRule>
          <xm:sqref>B33</xm:sqref>
        </x14:conditionalFormatting>
        <x14:conditionalFormatting xmlns:xm="http://schemas.microsoft.com/office/excel/2006/main">
          <x14:cfRule type="containsText" priority="990" operator="containsText" id="{BBCA952C-4160-4F25-97EC-B5A6E8B86D7A}">
            <xm:f>NOT(ISERROR(SEARCH($A40 ="text",W33)))</xm:f>
            <xm:f>$A40 ="text"</xm:f>
            <x14:dxf>
              <fill>
                <patternFill>
                  <bgColor theme="7" tint="0.79998168889431442"/>
                </patternFill>
              </fill>
            </x14:dxf>
          </x14:cfRule>
          <xm:sqref>W33</xm:sqref>
        </x14:conditionalFormatting>
        <x14:conditionalFormatting xmlns:xm="http://schemas.microsoft.com/office/excel/2006/main">
          <x14:cfRule type="containsText" priority="984" operator="containsText" id="{985CD241-FC52-454E-8DA6-9237A6FBA081}">
            <xm:f>NOT(ISERROR(SEARCH($A136 ="text",B33)))</xm:f>
            <xm:f>$A136 ="text"</xm:f>
            <x14:dxf>
              <fill>
                <patternFill>
                  <bgColor theme="7" tint="0.79998168889431442"/>
                </patternFill>
              </fill>
            </x14:dxf>
          </x14:cfRule>
          <xm:sqref>B33</xm:sqref>
        </x14:conditionalFormatting>
        <x14:conditionalFormatting xmlns:xm="http://schemas.microsoft.com/office/excel/2006/main">
          <x14:cfRule type="containsText" priority="979" operator="containsText" id="{78A25081-054A-4EF4-9CB7-983845E7EE7C}">
            <xm:f>NOT(ISERROR(SEARCH($A65 ="text",B33)))</xm:f>
            <xm:f>$A65 ="text"</xm:f>
            <x14:dxf>
              <fill>
                <patternFill>
                  <bgColor theme="7" tint="0.79998168889431442"/>
                </patternFill>
              </fill>
            </x14:dxf>
          </x14:cfRule>
          <xm:sqref>B33</xm:sqref>
        </x14:conditionalFormatting>
        <x14:conditionalFormatting xmlns:xm="http://schemas.microsoft.com/office/excel/2006/main">
          <x14:cfRule type="containsText" priority="939" operator="containsText" id="{62571C98-4EB1-464A-80A5-9081B2AC8D57}">
            <xm:f>NOT(ISERROR(SEARCH($A114 ="text",B33)))</xm:f>
            <xm:f>$A114 ="text"</xm:f>
            <x14:dxf>
              <fill>
                <patternFill>
                  <bgColor theme="7" tint="0.79998168889431442"/>
                </patternFill>
              </fill>
            </x14:dxf>
          </x14:cfRule>
          <xm:sqref>B33</xm:sqref>
        </x14:conditionalFormatting>
        <x14:conditionalFormatting xmlns:xm="http://schemas.microsoft.com/office/excel/2006/main">
          <x14:cfRule type="containsText" priority="934" operator="containsText" id="{74B42FAD-5071-4902-BABD-3E4D070DE1B8}">
            <xm:f>NOT(ISERROR(SEARCH($A38 ="text",A33)))</xm:f>
            <xm:f>$A38 ="text"</xm:f>
            <x14:dxf>
              <fill>
                <patternFill>
                  <bgColor theme="7" tint="0.79998168889431442"/>
                </patternFill>
              </fill>
            </x14:dxf>
          </x14:cfRule>
          <xm:sqref>A33</xm:sqref>
        </x14:conditionalFormatting>
        <x14:conditionalFormatting xmlns:xm="http://schemas.microsoft.com/office/excel/2006/main">
          <x14:cfRule type="containsText" priority="926" operator="containsText" id="{C1F49AB4-1831-478E-8402-E6D7270B208F}">
            <xm:f>NOT(ISERROR(SEARCH($A114 ="text",A33)))</xm:f>
            <xm:f>$A114 ="text"</xm:f>
            <x14:dxf>
              <fill>
                <patternFill>
                  <bgColor theme="7" tint="0.79998168889431442"/>
                </patternFill>
              </fill>
            </x14:dxf>
          </x14:cfRule>
          <xm:sqref>A33</xm:sqref>
        </x14:conditionalFormatting>
        <x14:conditionalFormatting xmlns:xm="http://schemas.microsoft.com/office/excel/2006/main">
          <x14:cfRule type="containsText" priority="927" operator="containsText" id="{DE3E10B7-1795-4FAF-9B4A-DF70EA7A8F78}">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28" operator="containsText" id="{E7CA48BE-3EA9-40EE-8798-CC76DDB944AA}">
            <xm:f>NOT(ISERROR(SEARCH($A96 ="text",A33)))</xm:f>
            <xm:f>$A96 ="text"</xm:f>
            <x14:dxf>
              <fill>
                <patternFill>
                  <bgColor theme="7" tint="0.79998168889431442"/>
                </patternFill>
              </fill>
            </x14:dxf>
          </x14:cfRule>
          <xm:sqref>A33</xm:sqref>
        </x14:conditionalFormatting>
        <x14:conditionalFormatting xmlns:xm="http://schemas.microsoft.com/office/excel/2006/main">
          <x14:cfRule type="containsText" priority="924" operator="containsText" id="{66AC2BA3-9C96-4BB6-9787-92D098CB8E17}">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3" operator="containsText" id="{A0D5FAE2-21F4-446F-871B-3012C2ECD6C1}">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2" operator="containsText" id="{06E46A19-AD0A-4458-B10E-A89897103E80}">
            <xm:f>NOT(ISERROR(SEARCH($A36 ="text",A33)))</xm:f>
            <xm:f>$A36 ="text"</xm:f>
            <x14:dxf>
              <fill>
                <patternFill>
                  <bgColor theme="7" tint="0.79998168889431442"/>
                </patternFill>
              </fill>
            </x14:dxf>
          </x14:cfRule>
          <xm:sqref>A33</xm:sqref>
        </x14:conditionalFormatting>
        <x14:conditionalFormatting xmlns:xm="http://schemas.microsoft.com/office/excel/2006/main">
          <x14:cfRule type="containsText" priority="925" operator="containsText" id="{9B55E269-AFF2-4545-87BE-0CF851B9CF73}">
            <xm:f>NOT(ISERROR(SEARCH($A95 ="text",A33)))</xm:f>
            <xm:f>$A95 ="text"</xm:f>
            <x14:dxf>
              <fill>
                <patternFill>
                  <bgColor theme="7" tint="0.79998168889431442"/>
                </patternFill>
              </fill>
            </x14:dxf>
          </x14:cfRule>
          <xm:sqref>A33</xm:sqref>
        </x14:conditionalFormatting>
        <x14:conditionalFormatting xmlns:xm="http://schemas.microsoft.com/office/excel/2006/main">
          <x14:cfRule type="containsText" priority="921" operator="containsText" id="{97C122BC-65ED-4C32-BEEB-6280582FF79D}">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20" operator="containsText" id="{B30E0487-7AB3-40CD-993E-7F7236325378}">
            <xm:f>NOT(ISERROR(SEARCH($A113 ="text",A33)))</xm:f>
            <xm:f>$A113 ="text"</xm:f>
            <x14:dxf>
              <fill>
                <patternFill>
                  <bgColor theme="7" tint="0.79998168889431442"/>
                </patternFill>
              </fill>
            </x14:dxf>
          </x14:cfRule>
          <xm:sqref>A33</xm:sqref>
        </x14:conditionalFormatting>
        <x14:conditionalFormatting xmlns:xm="http://schemas.microsoft.com/office/excel/2006/main">
          <x14:cfRule type="containsText" priority="919" operator="containsText" id="{8A7627DB-DB3A-4A68-B10E-0E11055BAAF5}">
            <xm:f>NOT(ISERROR(SEARCH($A134 ="text",A33)))</xm:f>
            <xm:f>$A134 ="text"</xm:f>
            <x14:dxf>
              <fill>
                <patternFill>
                  <bgColor theme="7" tint="0.79998168889431442"/>
                </patternFill>
              </fill>
            </x14:dxf>
          </x14:cfRule>
          <xm:sqref>A33</xm:sqref>
        </x14:conditionalFormatting>
        <x14:conditionalFormatting xmlns:xm="http://schemas.microsoft.com/office/excel/2006/main">
          <x14:cfRule type="containsText" priority="918" operator="containsText" id="{E2BB1B1B-452A-43A3-9F56-A82F16057280}">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17" operator="containsText" id="{08AB1068-4F96-4A84-B358-D5037A4660E9}">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16" operator="containsText" id="{86C466DB-DBBA-48D1-B02F-C5C82E6EE1B8}">
            <xm:f>NOT(ISERROR(SEARCH($A35 ="text",A33)))</xm:f>
            <xm:f>$A35 ="text"</xm:f>
            <x14:dxf>
              <fill>
                <patternFill>
                  <bgColor theme="7" tint="0.79998168889431442"/>
                </patternFill>
              </fill>
            </x14:dxf>
          </x14:cfRule>
          <xm:sqref>A33</xm:sqref>
        </x14:conditionalFormatting>
        <x14:conditionalFormatting xmlns:xm="http://schemas.microsoft.com/office/excel/2006/main">
          <x14:cfRule type="containsText" priority="913" operator="containsText" id="{C00345D9-0D51-4C31-89AA-2A18F01092CF}">
            <xm:f>NOT(ISERROR(SEARCH($A114 ="text",A33)))</xm:f>
            <xm:f>$A114 ="text"</xm:f>
            <x14:dxf>
              <fill>
                <patternFill>
                  <bgColor theme="7" tint="0.79998168889431442"/>
                </patternFill>
              </fill>
            </x14:dxf>
          </x14:cfRule>
          <xm:sqref>A33</xm:sqref>
        </x14:conditionalFormatting>
        <x14:conditionalFormatting xmlns:xm="http://schemas.microsoft.com/office/excel/2006/main">
          <x14:cfRule type="containsText" priority="914" operator="containsText" id="{B44EC774-7F28-43D8-87C3-67E04D91D7BF}">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15" operator="containsText" id="{5B4B8432-338D-4929-BB01-89DC5B9FA79D}">
            <xm:f>NOT(ISERROR(SEARCH($A96 ="text",A33)))</xm:f>
            <xm:f>$A96 ="text"</xm:f>
            <x14:dxf>
              <fill>
                <patternFill>
                  <bgColor theme="7" tint="0.79998168889431442"/>
                </patternFill>
              </fill>
            </x14:dxf>
          </x14:cfRule>
          <xm:sqref>A33</xm:sqref>
        </x14:conditionalFormatting>
        <x14:conditionalFormatting xmlns:xm="http://schemas.microsoft.com/office/excel/2006/main">
          <x14:cfRule type="containsText" priority="911" operator="containsText" id="{8BD514CD-0EB7-4AE9-B52B-5F9AF134B479}">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10" operator="containsText" id="{8D1748DA-CBC2-4536-919E-03EF55804218}">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9" operator="containsText" id="{337DB99A-C04E-479F-A0CB-E52697334812}">
            <xm:f>NOT(ISERROR(SEARCH($A36 ="text",A33)))</xm:f>
            <xm:f>$A36 ="text"</xm:f>
            <x14:dxf>
              <fill>
                <patternFill>
                  <bgColor theme="7" tint="0.79998168889431442"/>
                </patternFill>
              </fill>
            </x14:dxf>
          </x14:cfRule>
          <xm:sqref>A33</xm:sqref>
        </x14:conditionalFormatting>
        <x14:conditionalFormatting xmlns:xm="http://schemas.microsoft.com/office/excel/2006/main">
          <x14:cfRule type="containsText" priority="912" operator="containsText" id="{E849BD4E-9E18-4FD0-9A2A-8BB5D16D1DBC}">
            <xm:f>NOT(ISERROR(SEARCH($A95 ="text",A33)))</xm:f>
            <xm:f>$A95 ="text"</xm:f>
            <x14:dxf>
              <fill>
                <patternFill>
                  <bgColor theme="7" tint="0.79998168889431442"/>
                </patternFill>
              </fill>
            </x14:dxf>
          </x14:cfRule>
          <xm:sqref>A33</xm:sqref>
        </x14:conditionalFormatting>
        <x14:conditionalFormatting xmlns:xm="http://schemas.microsoft.com/office/excel/2006/main">
          <x14:cfRule type="containsText" priority="908" operator="containsText" id="{9437BCBA-32A4-42B5-9C22-84106EA33FCE}">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7" operator="containsText" id="{01F2685A-C0D7-4155-B032-35F7AD5A0FB2}">
            <xm:f>NOT(ISERROR(SEARCH($A113 ="text",A33)))</xm:f>
            <xm:f>$A113 ="text"</xm:f>
            <x14:dxf>
              <fill>
                <patternFill>
                  <bgColor theme="7" tint="0.79998168889431442"/>
                </patternFill>
              </fill>
            </x14:dxf>
          </x14:cfRule>
          <xm:sqref>A33</xm:sqref>
        </x14:conditionalFormatting>
        <x14:conditionalFormatting xmlns:xm="http://schemas.microsoft.com/office/excel/2006/main">
          <x14:cfRule type="containsText" priority="906" operator="containsText" id="{2D0C03D5-DD0E-41A3-BFB5-DED55FF06246}">
            <xm:f>NOT(ISERROR(SEARCH($A134 ="text",A33)))</xm:f>
            <xm:f>$A134 ="text"</xm:f>
            <x14:dxf>
              <fill>
                <patternFill>
                  <bgColor theme="7" tint="0.79998168889431442"/>
                </patternFill>
              </fill>
            </x14:dxf>
          </x14:cfRule>
          <xm:sqref>A33</xm:sqref>
        </x14:conditionalFormatting>
        <x14:conditionalFormatting xmlns:xm="http://schemas.microsoft.com/office/excel/2006/main">
          <x14:cfRule type="containsText" priority="905" operator="containsText" id="{680F29A9-1A54-4B98-BF32-A2CE0747DFBF}">
            <xm:f>NOT(ISERROR(SEARCH(#REF! ="text",A33)))</xm:f>
            <xm:f>#REF! ="text"</xm:f>
            <x14:dxf>
              <fill>
                <patternFill>
                  <bgColor theme="7" tint="0.79998168889431442"/>
                </patternFill>
              </fill>
            </x14:dxf>
          </x14:cfRule>
          <xm:sqref>A33</xm:sqref>
        </x14:conditionalFormatting>
        <x14:conditionalFormatting xmlns:xm="http://schemas.microsoft.com/office/excel/2006/main">
          <x14:cfRule type="containsText" priority="904" operator="containsText" id="{F7E8FBC2-F5F6-4BAA-B601-67D82D34547D}">
            <xm:f>NOT(ISERROR(SEARCH($A135 ="text",A33)))</xm:f>
            <xm:f>$A135 ="text"</xm:f>
            <x14:dxf>
              <fill>
                <patternFill>
                  <bgColor theme="7" tint="0.79998168889431442"/>
                </patternFill>
              </fill>
            </x14:dxf>
          </x14:cfRule>
          <xm:sqref>A33</xm:sqref>
        </x14:conditionalFormatting>
        <x14:conditionalFormatting xmlns:xm="http://schemas.microsoft.com/office/excel/2006/main">
          <x14:cfRule type="containsText" priority="903" operator="containsText" id="{F3494828-7226-42A0-9655-65CEA6F7257D}">
            <xm:f>NOT(ISERROR(SEARCH($A35 ="text",A33)))</xm:f>
            <xm:f>$A35 ="text"</xm:f>
            <x14:dxf>
              <fill>
                <patternFill>
                  <bgColor theme="7" tint="0.79998168889431442"/>
                </patternFill>
              </fill>
            </x14:dxf>
          </x14:cfRule>
          <xm:sqref>A33</xm:sqref>
        </x14:conditionalFormatting>
        <x14:conditionalFormatting xmlns:xm="http://schemas.microsoft.com/office/excel/2006/main">
          <x14:cfRule type="containsText" priority="881" operator="containsText" id="{075F8A80-5F0F-4998-A752-0FF9F50B5E22}">
            <xm:f>NOT(ISERROR(SEARCH($A13 ="text",W9)))</xm:f>
            <xm:f>$A13 ="text"</xm:f>
            <x14:dxf>
              <fill>
                <patternFill>
                  <bgColor theme="7" tint="0.79998168889431442"/>
                </patternFill>
              </fill>
            </x14:dxf>
          </x14:cfRule>
          <xm:sqref>CA32:XFD33 W9:W10 X12:AD12</xm:sqref>
        </x14:conditionalFormatting>
        <x14:conditionalFormatting xmlns:xm="http://schemas.microsoft.com/office/excel/2006/main">
          <x14:cfRule type="containsText" priority="8657" operator="containsText" id="{C361144A-93E9-49EE-A11E-32440C04B04E}">
            <xm:f>NOT(ISERROR(SEARCH($A1 ="text",Y1048407)))</xm:f>
            <xm:f>$A1 ="text"</xm:f>
            <x14:dxf>
              <fill>
                <patternFill>
                  <bgColor theme="7" tint="0.79998168889431442"/>
                </patternFill>
              </fill>
            </x14:dxf>
          </x14:cfRule>
          <xm:sqref>Y1048407:AL1048407</xm:sqref>
        </x14:conditionalFormatting>
        <x14:conditionalFormatting xmlns:xm="http://schemas.microsoft.com/office/excel/2006/main">
          <x14:cfRule type="containsText" priority="8658" operator="containsText" id="{C361144A-93E9-49EE-A11E-32440C04B04E}">
            <xm:f>NOT(ISERROR(SEARCH($A106 ="text",Y1048544)))</xm:f>
            <xm:f>$A106 ="text"</xm:f>
            <x14:dxf>
              <fill>
                <patternFill>
                  <bgColor theme="7" tint="0.79998168889431442"/>
                </patternFill>
              </fill>
            </x14:dxf>
          </x14:cfRule>
          <xm:sqref>Y1048544:AL1048576</xm:sqref>
        </x14:conditionalFormatting>
        <x14:conditionalFormatting xmlns:xm="http://schemas.microsoft.com/office/excel/2006/main">
          <x14:cfRule type="containsText" priority="8659" operator="containsText" id="{C361144A-93E9-49EE-A11E-32440C04B04E}">
            <xm:f>NOT(ISERROR(SEARCH(#REF! ="text",A18)))</xm:f>
            <xm:f>#REF! ="text"</xm:f>
            <x14:dxf>
              <fill>
                <patternFill>
                  <bgColor theme="7" tint="0.79998168889431442"/>
                </patternFill>
              </fill>
            </x14:dxf>
          </x14:cfRule>
          <xm:sqref>A18:E20 G18:N20</xm:sqref>
        </x14:conditionalFormatting>
        <x14:conditionalFormatting xmlns:xm="http://schemas.microsoft.com/office/excel/2006/main">
          <x14:cfRule type="containsText" priority="8672" operator="containsText" id="{C361144A-93E9-49EE-A11E-32440C04B04E}">
            <xm:f>NOT(ISERROR(SEARCH(#REF! ="text",G19)))</xm:f>
            <xm:f>#REF! ="text"</xm:f>
            <x14:dxf>
              <fill>
                <patternFill>
                  <bgColor theme="7" tint="0.79998168889431442"/>
                </patternFill>
              </fill>
            </x14:dxf>
          </x14:cfRule>
          <xm:sqref>G19:N20</xm:sqref>
        </x14:conditionalFormatting>
        <x14:conditionalFormatting xmlns:xm="http://schemas.microsoft.com/office/excel/2006/main">
          <x14:cfRule type="containsText" priority="8681" operator="containsText" id="{C361144A-93E9-49EE-A11E-32440C04B04E}">
            <xm:f>NOT(ISERROR(SEARCH(#REF! ="text",A16)))</xm:f>
            <xm:f>#REF! ="text"</xm:f>
            <x14:dxf>
              <fill>
                <patternFill>
                  <bgColor theme="7" tint="0.79998168889431442"/>
                </patternFill>
              </fill>
            </x14:dxf>
          </x14:cfRule>
          <xm:sqref>A16:E16 G16:N16 B17</xm:sqref>
        </x14:conditionalFormatting>
        <x14:conditionalFormatting xmlns:xm="http://schemas.microsoft.com/office/excel/2006/main">
          <x14:cfRule type="containsText" priority="8735" operator="containsText" id="{C361144A-93E9-49EE-A11E-32440C04B04E}">
            <xm:f>NOT(ISERROR(SEARCH(#REF! ="text",A17)))</xm:f>
            <xm:f>#REF! ="text"</xm:f>
            <x14:dxf>
              <fill>
                <patternFill>
                  <bgColor theme="7" tint="0.79998168889431442"/>
                </patternFill>
              </fill>
            </x14:dxf>
          </x14:cfRule>
          <xm:sqref>A17:E17 G17:N18</xm:sqref>
        </x14:conditionalFormatting>
        <x14:conditionalFormatting xmlns:xm="http://schemas.microsoft.com/office/excel/2006/main">
          <x14:cfRule type="containsText" priority="8740" operator="containsText" id="{C361144A-93E9-49EE-A11E-32440C04B04E}">
            <xm:f>NOT(ISERROR(SEARCH(#REF! ="text",A18)))</xm:f>
            <xm:f>#REF! ="text"</xm:f>
            <x14:dxf>
              <fill>
                <patternFill>
                  <bgColor theme="7" tint="0.79998168889431442"/>
                </patternFill>
              </fill>
            </x14:dxf>
          </x14:cfRule>
          <xm:sqref>A18:A20</xm:sqref>
        </x14:conditionalFormatting>
        <x14:conditionalFormatting xmlns:xm="http://schemas.microsoft.com/office/excel/2006/main">
          <x14:cfRule type="containsText" priority="8877" operator="containsText" id="{C361144A-93E9-49EE-A11E-32440C04B04E}">
            <xm:f>NOT(ISERROR(SEARCH($A91 ="text",W1048530)))</xm:f>
            <xm:f>$A91 ="text"</xm:f>
            <x14:dxf>
              <fill>
                <patternFill>
                  <bgColor theme="7" tint="0.79998168889431442"/>
                </patternFill>
              </fill>
            </x14:dxf>
          </x14:cfRule>
          <xm:sqref>W1048530:W1048543</xm:sqref>
        </x14:conditionalFormatting>
        <x14:conditionalFormatting xmlns:xm="http://schemas.microsoft.com/office/excel/2006/main">
          <x14:cfRule type="containsText" priority="8882" operator="containsText" id="{C361144A-93E9-49EE-A11E-32440C04B04E}">
            <xm:f>NOT(ISERROR(SEARCH($A94 ="text",Y1048530)))</xm:f>
            <xm:f>$A94 ="text"</xm:f>
            <x14:dxf>
              <fill>
                <patternFill>
                  <bgColor theme="7" tint="0.79998168889431442"/>
                </patternFill>
              </fill>
            </x14:dxf>
          </x14:cfRule>
          <xm:sqref>Y1048530:AL1048543</xm:sqref>
        </x14:conditionalFormatting>
        <x14:conditionalFormatting xmlns:xm="http://schemas.microsoft.com/office/excel/2006/main">
          <x14:cfRule type="containsText" priority="8992" operator="containsText" id="{C361144A-93E9-49EE-A11E-32440C04B04E}">
            <xm:f>NOT(ISERROR(SEARCH(#REF! ="text",A27)))</xm:f>
            <xm:f>#REF! ="text"</xm:f>
            <x14:dxf>
              <fill>
                <patternFill>
                  <bgColor theme="7" tint="0.79998168889431442"/>
                </patternFill>
              </fill>
            </x14:dxf>
          </x14:cfRule>
          <xm:sqref>A27:E31</xm:sqref>
        </x14:conditionalFormatting>
        <x14:conditionalFormatting xmlns:xm="http://schemas.microsoft.com/office/excel/2006/main">
          <x14:cfRule type="containsText" priority="9078" operator="containsText" id="{C361144A-93E9-49EE-A11E-32440C04B04E}">
            <xm:f>NOT(ISERROR(SEARCH(#REF! ="text",A6)))</xm:f>
            <xm:f>#REF! ="text"</xm:f>
            <x14:dxf>
              <fill>
                <patternFill>
                  <bgColor theme="7" tint="0.79998168889431442"/>
                </patternFill>
              </fill>
            </x14:dxf>
          </x14:cfRule>
          <xm:sqref>A6:E7 A9:E10</xm:sqref>
        </x14:conditionalFormatting>
        <x14:conditionalFormatting xmlns:xm="http://schemas.microsoft.com/office/excel/2006/main">
          <x14:cfRule type="containsText" priority="9121" operator="containsText" id="{C361144A-93E9-49EE-A11E-32440C04B04E}">
            <xm:f>NOT(ISERROR(SEARCH(#REF! ="text",A11)))</xm:f>
            <xm:f>#REF! ="text"</xm:f>
            <x14:dxf>
              <fill>
                <patternFill>
                  <bgColor theme="7" tint="0.79998168889431442"/>
                </patternFill>
              </fill>
            </x14:dxf>
          </x14:cfRule>
          <xm:sqref>A11:E12</xm:sqref>
        </x14:conditionalFormatting>
        <x14:conditionalFormatting xmlns:xm="http://schemas.microsoft.com/office/excel/2006/main">
          <x14:cfRule type="containsText" priority="9158" operator="containsText" id="{D545CFD4-64B0-4299-A59F-0451BB195CC3}">
            <xm:f>NOT(ISERROR(SEARCH(#REF! ="text",A14)))</xm:f>
            <xm:f>#REF! ="text"</xm:f>
            <x14:dxf>
              <fill>
                <patternFill>
                  <bgColor theme="7" tint="0.79998168889431442"/>
                </patternFill>
              </fill>
            </x14:dxf>
          </x14:cfRule>
          <xm:sqref>A14:E14</xm:sqref>
        </x14:conditionalFormatting>
        <x14:conditionalFormatting xmlns:xm="http://schemas.microsoft.com/office/excel/2006/main">
          <x14:cfRule type="containsText" priority="795" operator="containsText" id="{26535468-B67D-4288-9B22-F86CE76F4934}">
            <xm:f>NOT(ISERROR(SEARCH(#REF! ="text",P12)))</xm:f>
            <xm:f>#REF! ="text"</xm:f>
            <x14:dxf>
              <fill>
                <patternFill>
                  <bgColor theme="7" tint="0.79998168889431442"/>
                </patternFill>
              </fill>
            </x14:dxf>
          </x14:cfRule>
          <xm:sqref>P12:V12</xm:sqref>
        </x14:conditionalFormatting>
        <x14:conditionalFormatting xmlns:xm="http://schemas.microsoft.com/office/excel/2006/main">
          <x14:cfRule type="containsText" priority="794" operator="containsText" id="{E707A120-9565-424E-969B-9B95EA5199EE}">
            <xm:f>NOT(ISERROR(SEARCH(#REF! ="text",R12)))</xm:f>
            <xm:f>#REF! ="text"</xm:f>
            <x14:dxf>
              <fill>
                <patternFill>
                  <bgColor theme="7" tint="0.79998168889431442"/>
                </patternFill>
              </fill>
            </x14:dxf>
          </x14:cfRule>
          <xm:sqref>R12:V12</xm:sqref>
        </x14:conditionalFormatting>
        <x14:conditionalFormatting xmlns:xm="http://schemas.microsoft.com/office/excel/2006/main">
          <x14:cfRule type="containsText" priority="791" operator="containsText" id="{DAA13528-AB6D-4735-B1F2-FB3F09DD2D0F}">
            <xm:f>NOT(ISERROR(SEARCH($A14 ="text",H10)))</xm:f>
            <xm:f>$A14 ="text"</xm:f>
            <x14:dxf>
              <fill>
                <patternFill>
                  <bgColor theme="7" tint="0.79998168889431442"/>
                </patternFill>
              </fill>
            </x14:dxf>
          </x14:cfRule>
          <xm:sqref>H10</xm:sqref>
        </x14:conditionalFormatting>
        <x14:conditionalFormatting xmlns:xm="http://schemas.microsoft.com/office/excel/2006/main">
          <x14:cfRule type="containsText" priority="789" operator="containsText" id="{888FB1F8-BCDA-4AD8-9AFD-DB23D38CF8D1}">
            <xm:f>NOT(ISERROR(SEARCH(#REF! ="text",A5)))</xm:f>
            <xm:f>#REF! ="text"</xm:f>
            <x14:dxf>
              <fill>
                <patternFill>
                  <bgColor theme="7" tint="0.79998168889431442"/>
                </patternFill>
              </fill>
            </x14:dxf>
          </x14:cfRule>
          <xm:sqref>A5</xm:sqref>
        </x14:conditionalFormatting>
        <x14:conditionalFormatting xmlns:xm="http://schemas.microsoft.com/office/excel/2006/main">
          <x14:cfRule type="containsText" priority="780" operator="containsText" id="{C8F7F6C0-6601-407B-B6A6-B579D5C860D3}">
            <xm:f>NOT(ISERROR(SEARCH($A26 ="text",X21)))</xm:f>
            <xm:f>$A26 ="text"</xm:f>
            <x14:dxf>
              <fill>
                <patternFill>
                  <bgColor theme="7" tint="0.79998168889431442"/>
                </patternFill>
              </fill>
            </x14:dxf>
          </x14:cfRule>
          <xm:sqref>X21</xm:sqref>
        </x14:conditionalFormatting>
        <x14:conditionalFormatting xmlns:xm="http://schemas.microsoft.com/office/excel/2006/main">
          <x14:cfRule type="containsText" priority="781" operator="containsText" id="{2F7B5256-7095-4D76-8F67-E36EE6FDE0AA}">
            <xm:f>NOT(ISERROR(SEARCH(#REF! ="text",X6)))</xm:f>
            <xm:f>#REF! ="text"</xm:f>
            <x14:dxf>
              <fill>
                <patternFill>
                  <bgColor theme="7" tint="0.79998168889431442"/>
                </patternFill>
              </fill>
            </x14:dxf>
          </x14:cfRule>
          <xm:sqref>X9 X6:X7 X13 X19:X20 AA6 AD6</xm:sqref>
        </x14:conditionalFormatting>
        <x14:conditionalFormatting xmlns:xm="http://schemas.microsoft.com/office/excel/2006/main">
          <x14:cfRule type="containsText" priority="782" operator="containsText" id="{1B801937-EDA9-4737-B76A-C25A9A32D3C1}">
            <xm:f>NOT(ISERROR(SEARCH($A38 ="text",X32)))</xm:f>
            <xm:f>$A38 ="text"</xm:f>
            <x14:dxf>
              <fill>
                <patternFill>
                  <bgColor theme="7" tint="0.79998168889431442"/>
                </patternFill>
              </fill>
            </x14:dxf>
          </x14:cfRule>
          <xm:sqref>X32:X33</xm:sqref>
        </x14:conditionalFormatting>
        <x14:conditionalFormatting xmlns:xm="http://schemas.microsoft.com/office/excel/2006/main">
          <x14:cfRule type="containsText" priority="776" operator="containsText" id="{98EAE171-D2DB-40E8-9FE6-19C3BC857048}">
            <xm:f>NOT(ISERROR(SEARCH(#REF! ="text",X11)))</xm:f>
            <xm:f>#REF! ="text"</xm:f>
            <x14:dxf>
              <fill>
                <patternFill>
                  <bgColor theme="7" tint="0.79998168889431442"/>
                </patternFill>
              </fill>
            </x14:dxf>
          </x14:cfRule>
          <xm:sqref>X11</xm:sqref>
        </x14:conditionalFormatting>
        <x14:conditionalFormatting xmlns:xm="http://schemas.microsoft.com/office/excel/2006/main">
          <x14:cfRule type="containsText" priority="778" operator="containsText" id="{0F93ECB4-E200-45AD-BC20-D23DD3D450BB}">
            <xm:f>NOT(ISERROR(SEARCH($A68 ="text",X32)))</xm:f>
            <xm:f>$A68 ="text"</xm:f>
            <x14:dxf>
              <fill>
                <patternFill>
                  <bgColor theme="7" tint="0.79998168889431442"/>
                </patternFill>
              </fill>
            </x14:dxf>
          </x14:cfRule>
          <xm:sqref>X32:X33</xm:sqref>
        </x14:conditionalFormatting>
        <x14:conditionalFormatting xmlns:xm="http://schemas.microsoft.com/office/excel/2006/main">
          <x14:cfRule type="containsText" priority="777" operator="containsText" id="{014D7FE7-41BE-425A-BA5C-FFCCDB3FCD56}">
            <xm:f>NOT(ISERROR(SEARCH($A1 ="text",X1048404)))</xm:f>
            <xm:f>$A1 ="text"</xm:f>
            <x14:dxf>
              <fill>
                <patternFill>
                  <bgColor theme="7" tint="0.79998168889431442"/>
                </patternFill>
              </fill>
            </x14:dxf>
          </x14:cfRule>
          <xm:sqref>X1048404:X1048406</xm:sqref>
        </x14:conditionalFormatting>
        <x14:conditionalFormatting xmlns:xm="http://schemas.microsoft.com/office/excel/2006/main">
          <x14:cfRule type="containsText" priority="775" operator="containsText" id="{ED4BEC99-8328-408D-BD60-4F7DA34701AD}">
            <xm:f>NOT(ISERROR(SEARCH($A42 ="text",X34)))</xm:f>
            <xm:f>$A42 ="text"</xm:f>
            <x14:dxf>
              <fill>
                <patternFill>
                  <bgColor theme="7" tint="0.79998168889431442"/>
                </patternFill>
              </fill>
            </x14:dxf>
          </x14:cfRule>
          <xm:sqref>X34:X1048403</xm:sqref>
        </x14:conditionalFormatting>
        <x14:conditionalFormatting xmlns:xm="http://schemas.microsoft.com/office/excel/2006/main">
          <x14:cfRule type="containsText" priority="784" operator="containsText" id="{88FA8203-7ACC-43B4-B265-89F7851B9F9D}">
            <xm:f>NOT(ISERROR(SEARCH($A1 ="text",X1048407)))</xm:f>
            <xm:f>$A1 ="text"</xm:f>
            <x14:dxf>
              <fill>
                <patternFill>
                  <bgColor theme="7" tint="0.79998168889431442"/>
                </patternFill>
              </fill>
            </x14:dxf>
          </x14:cfRule>
          <xm:sqref>X1048407</xm:sqref>
        </x14:conditionalFormatting>
        <x14:conditionalFormatting xmlns:xm="http://schemas.microsoft.com/office/excel/2006/main">
          <x14:cfRule type="containsText" priority="785" operator="containsText" id="{051254A5-2FE6-4268-986A-F09D57027BB8}">
            <xm:f>NOT(ISERROR(SEARCH($A106 ="text",X1048544)))</xm:f>
            <xm:f>$A106 ="text"</xm:f>
            <x14:dxf>
              <fill>
                <patternFill>
                  <bgColor theme="7" tint="0.79998168889431442"/>
                </patternFill>
              </fill>
            </x14:dxf>
          </x14:cfRule>
          <xm:sqref>X1048544:X1048576</xm:sqref>
        </x14:conditionalFormatting>
        <x14:conditionalFormatting xmlns:xm="http://schemas.microsoft.com/office/excel/2006/main">
          <x14:cfRule type="containsText" priority="786" operator="containsText" id="{E2A62365-B3FF-4E75-8AEE-96538347A289}">
            <xm:f>NOT(ISERROR(SEARCH($A94 ="text",X1048530)))</xm:f>
            <xm:f>$A94 ="text"</xm:f>
            <x14:dxf>
              <fill>
                <patternFill>
                  <bgColor theme="7" tint="0.79998168889431442"/>
                </patternFill>
              </fill>
            </x14:dxf>
          </x14:cfRule>
          <xm:sqref>X1048530:X1048543</xm:sqref>
        </x14:conditionalFormatting>
        <x14:conditionalFormatting xmlns:xm="http://schemas.microsoft.com/office/excel/2006/main">
          <x14:cfRule type="containsText" priority="767" operator="containsText" id="{E9DCB07C-80B7-44F2-B183-6919431B1144}">
            <xm:f>NOT(ISERROR(SEARCH($A14 ="text",Y10)))</xm:f>
            <xm:f>$A14 ="text"</xm:f>
            <x14:dxf>
              <fill>
                <patternFill>
                  <bgColor theme="7" tint="0.79998168889431442"/>
                </patternFill>
              </fill>
            </x14:dxf>
          </x14:cfRule>
          <xm:sqref>Y10:AD10</xm:sqref>
        </x14:conditionalFormatting>
        <x14:conditionalFormatting xmlns:xm="http://schemas.microsoft.com/office/excel/2006/main">
          <x14:cfRule type="containsText" priority="768" operator="containsText" id="{45EE8196-274D-4EF1-8BA5-1706779C9D61}">
            <xm:f>NOT(ISERROR(SEARCH(#REF! ="text",Y10)))</xm:f>
            <xm:f>#REF! ="text"</xm:f>
            <x14:dxf>
              <fill>
                <patternFill>
                  <bgColor theme="7" tint="0.79998168889431442"/>
                </patternFill>
              </fill>
            </x14:dxf>
          </x14:cfRule>
          <xm:sqref>Y10:AD10</xm:sqref>
        </x14:conditionalFormatting>
        <x14:conditionalFormatting xmlns:xm="http://schemas.microsoft.com/office/excel/2006/main">
          <x14:cfRule type="containsText" priority="764" operator="containsText" id="{E7263F54-C582-4214-BC4F-0A22B2F81994}">
            <xm:f>NOT(ISERROR(SEARCH($A14 ="text",X10)))</xm:f>
            <xm:f>$A14 ="text"</xm:f>
            <x14:dxf>
              <fill>
                <patternFill>
                  <bgColor theme="7" tint="0.79998168889431442"/>
                </patternFill>
              </fill>
            </x14:dxf>
          </x14:cfRule>
          <xm:sqref>X10:AD10</xm:sqref>
        </x14:conditionalFormatting>
        <x14:conditionalFormatting xmlns:xm="http://schemas.microsoft.com/office/excel/2006/main">
          <x14:cfRule type="containsText" priority="765" operator="containsText" id="{309C79CB-F728-4D15-BB7C-9A64BC5FE62F}">
            <xm:f>NOT(ISERROR(SEARCH(#REF! ="text",X10)))</xm:f>
            <xm:f>#REF! ="text"</xm:f>
            <x14:dxf>
              <fill>
                <patternFill>
                  <bgColor theme="7" tint="0.79998168889431442"/>
                </patternFill>
              </fill>
            </x14:dxf>
          </x14:cfRule>
          <xm:sqref>X10:AD10</xm:sqref>
        </x14:conditionalFormatting>
        <x14:conditionalFormatting xmlns:xm="http://schemas.microsoft.com/office/excel/2006/main">
          <x14:cfRule type="containsText" priority="761" operator="containsText" id="{F4478A4A-B803-4706-B2D1-5A46C5568DEF}">
            <xm:f>NOT(ISERROR(SEARCH($A19 ="text",Y14)))</xm:f>
            <xm:f>$A19 ="text"</xm:f>
            <x14:dxf>
              <fill>
                <patternFill>
                  <bgColor theme="7" tint="0.79998168889431442"/>
                </patternFill>
              </fill>
            </x14:dxf>
          </x14:cfRule>
          <xm:sqref>Y22:AD31 Y14:AD18</xm:sqref>
        </x14:conditionalFormatting>
        <x14:conditionalFormatting xmlns:xm="http://schemas.microsoft.com/office/excel/2006/main">
          <x14:cfRule type="containsText" priority="762" operator="containsText" id="{123B1F30-F11C-4A2E-9AC3-C5761D8FF3EE}">
            <xm:f>NOT(ISERROR(SEARCH(#REF! ="text",Y12)))</xm:f>
            <xm:f>#REF! ="text"</xm:f>
            <x14:dxf>
              <fill>
                <patternFill>
                  <bgColor theme="7" tint="0.79998168889431442"/>
                </patternFill>
              </fill>
            </x14:dxf>
          </x14:cfRule>
          <xm:sqref>Y22:AD31 Y12:AD12 Y14:AD18</xm:sqref>
        </x14:conditionalFormatting>
        <x14:conditionalFormatting xmlns:xm="http://schemas.microsoft.com/office/excel/2006/main">
          <x14:cfRule type="containsText" priority="758" operator="containsText" id="{453D3DF9-9758-432A-B71B-C57654FF1DDE}">
            <xm:f>NOT(ISERROR(SEARCH($A19 ="text",X14)))</xm:f>
            <xm:f>$A19 ="text"</xm:f>
            <x14:dxf>
              <fill>
                <patternFill>
                  <bgColor theme="7" tint="0.79998168889431442"/>
                </patternFill>
              </fill>
            </x14:dxf>
          </x14:cfRule>
          <xm:sqref>X22:AD31 X14:AD18</xm:sqref>
        </x14:conditionalFormatting>
        <x14:conditionalFormatting xmlns:xm="http://schemas.microsoft.com/office/excel/2006/main">
          <x14:cfRule type="containsText" priority="759" operator="containsText" id="{704927D4-4C0C-4AC4-B82B-5E654AE10234}">
            <xm:f>NOT(ISERROR(SEARCH(#REF! ="text",X12)))</xm:f>
            <xm:f>#REF! ="text"</xm:f>
            <x14:dxf>
              <fill>
                <patternFill>
                  <bgColor theme="7" tint="0.79998168889431442"/>
                </patternFill>
              </fill>
            </x14:dxf>
          </x14:cfRule>
          <xm:sqref>X22:AD31 X12:AD12 X14:AD18</xm:sqref>
        </x14:conditionalFormatting>
        <x14:conditionalFormatting xmlns:xm="http://schemas.microsoft.com/office/excel/2006/main">
          <x14:cfRule type="containsText" priority="746" operator="containsText" id="{5C3FD069-7531-4310-B37E-BF59FA7C3A48}">
            <xm:f>NOT(ISERROR(SEARCH(#REF! ="text",AM6)))</xm:f>
            <xm:f>#REF! ="text"</xm:f>
            <x14:dxf>
              <fill>
                <patternFill>
                  <bgColor theme="7" tint="0.79998168889431442"/>
                </patternFill>
              </fill>
            </x14:dxf>
          </x14:cfRule>
          <xm:sqref>AO6 AM6 AQ6 AS6</xm:sqref>
        </x14:conditionalFormatting>
        <x14:conditionalFormatting xmlns:xm="http://schemas.microsoft.com/office/excel/2006/main">
          <x14:cfRule type="containsText" priority="748" operator="containsText" id="{05D9819F-3408-4AE3-BC96-7BC632C78DCD}">
            <xm:f>NOT(ISERROR(SEARCH($A41 ="text",AM34)))</xm:f>
            <xm:f>$A41 ="text"</xm:f>
            <x14:dxf>
              <fill>
                <patternFill>
                  <bgColor theme="7" tint="0.79998168889431442"/>
                </patternFill>
              </fill>
            </x14:dxf>
          </x14:cfRule>
          <xm:sqref>AM34:AM1048410</xm:sqref>
        </x14:conditionalFormatting>
        <x14:conditionalFormatting xmlns:xm="http://schemas.microsoft.com/office/excel/2006/main">
          <x14:cfRule type="containsText" priority="742" operator="containsText" id="{FA979936-6203-4BA7-9017-E97FEBF4B8C0}">
            <xm:f>NOT(ISERROR(SEARCH($A1 ="text",AO1048404)))</xm:f>
            <xm:f>$A1 ="text"</xm:f>
            <x14:dxf>
              <fill>
                <patternFill>
                  <bgColor theme="7" tint="0.79998168889431442"/>
                </patternFill>
              </fill>
            </x14:dxf>
          </x14:cfRule>
          <xm:sqref>AO1048404:AT1048406</xm:sqref>
        </x14:conditionalFormatting>
        <x14:conditionalFormatting xmlns:xm="http://schemas.microsoft.com/office/excel/2006/main">
          <x14:cfRule type="containsText" priority="749" operator="containsText" id="{3CEB8C07-8551-4489-AD43-F22F2FE56ADB}">
            <xm:f>NOT(ISERROR(SEARCH($A103 ="text",AM1048544)))</xm:f>
            <xm:f>$A103 ="text"</xm:f>
            <x14:dxf>
              <fill>
                <patternFill>
                  <bgColor theme="7" tint="0.79998168889431442"/>
                </patternFill>
              </fill>
            </x14:dxf>
          </x14:cfRule>
          <xm:sqref>AM1048544:AM1048576</xm:sqref>
        </x14:conditionalFormatting>
        <x14:conditionalFormatting xmlns:xm="http://schemas.microsoft.com/office/excel/2006/main">
          <x14:cfRule type="containsText" priority="740" operator="containsText" id="{45C08EFA-4F7A-4A7C-ABB2-0BE1B2DF8F07}">
            <xm:f>NOT(ISERROR(SEARCH($A42 ="text",AO34)))</xm:f>
            <xm:f>$A42 ="text"</xm:f>
            <x14:dxf>
              <fill>
                <patternFill>
                  <bgColor theme="7" tint="0.79998168889431442"/>
                </patternFill>
              </fill>
            </x14:dxf>
          </x14:cfRule>
          <xm:sqref>AO34:AT1048403</xm:sqref>
        </x14:conditionalFormatting>
        <x14:conditionalFormatting xmlns:xm="http://schemas.microsoft.com/office/excel/2006/main">
          <x14:cfRule type="containsText" priority="750" operator="containsText" id="{5173BB98-D84F-4F24-83A1-CD51E3893EA0}">
            <xm:f>NOT(ISERROR(SEARCH($A1 ="text",AO1048407)))</xm:f>
            <xm:f>$A1 ="text"</xm:f>
            <x14:dxf>
              <fill>
                <patternFill>
                  <bgColor theme="7" tint="0.79998168889431442"/>
                </patternFill>
              </fill>
            </x14:dxf>
          </x14:cfRule>
          <xm:sqref>AO1048407:AT1048407</xm:sqref>
        </x14:conditionalFormatting>
        <x14:conditionalFormatting xmlns:xm="http://schemas.microsoft.com/office/excel/2006/main">
          <x14:cfRule type="containsText" priority="751" operator="containsText" id="{F56EBDC0-993E-4C31-8720-E3944783AD6E}">
            <xm:f>NOT(ISERROR(SEARCH($A106 ="text",AO1048544)))</xm:f>
            <xm:f>$A106 ="text"</xm:f>
            <x14:dxf>
              <fill>
                <patternFill>
                  <bgColor theme="7" tint="0.79998168889431442"/>
                </patternFill>
              </fill>
            </x14:dxf>
          </x14:cfRule>
          <xm:sqref>AO1048544:AT1048576</xm:sqref>
        </x14:conditionalFormatting>
        <x14:conditionalFormatting xmlns:xm="http://schemas.microsoft.com/office/excel/2006/main">
          <x14:cfRule type="containsText" priority="752" operator="containsText" id="{D8A2AC82-4FF5-4A55-98A5-160C8AC6FD0F}">
            <xm:f>NOT(ISERROR(SEARCH($A91 ="text",AM1048530)))</xm:f>
            <xm:f>$A91 ="text"</xm:f>
            <x14:dxf>
              <fill>
                <patternFill>
                  <bgColor theme="7" tint="0.79998168889431442"/>
                </patternFill>
              </fill>
            </x14:dxf>
          </x14:cfRule>
          <xm:sqref>AM1048530:AM1048543</xm:sqref>
        </x14:conditionalFormatting>
        <x14:conditionalFormatting xmlns:xm="http://schemas.microsoft.com/office/excel/2006/main">
          <x14:cfRule type="containsText" priority="753" operator="containsText" id="{D21F08F3-26E2-4205-8554-BDB021FB7772}">
            <xm:f>NOT(ISERROR(SEARCH($A94 ="text",AO1048530)))</xm:f>
            <xm:f>$A94 ="text"</xm:f>
            <x14:dxf>
              <fill>
                <patternFill>
                  <bgColor theme="7" tint="0.79998168889431442"/>
                </patternFill>
              </fill>
            </x14:dxf>
          </x14:cfRule>
          <xm:sqref>AO1048530:AT1048543</xm:sqref>
        </x14:conditionalFormatting>
        <x14:conditionalFormatting xmlns:xm="http://schemas.microsoft.com/office/excel/2006/main">
          <x14:cfRule type="containsText" priority="730" operator="containsText" id="{A884BCD2-EEB8-416B-A53C-B04FA5C14B77}">
            <xm:f>NOT(ISERROR(SEARCH($A7 ="text",AN1)))</xm:f>
            <xm:f>$A7 ="text"</xm:f>
            <x14:dxf>
              <fill>
                <patternFill>
                  <bgColor theme="7" tint="0.79998168889431442"/>
                </patternFill>
              </fill>
            </x14:dxf>
          </x14:cfRule>
          <xm:sqref>AN1:AN2</xm:sqref>
        </x14:conditionalFormatting>
        <x14:conditionalFormatting xmlns:xm="http://schemas.microsoft.com/office/excel/2006/main">
          <x14:cfRule type="containsText" priority="731" operator="containsText" id="{4E8CF212-0AD5-4848-80C0-0B9AF1F02055}">
            <xm:f>NOT(ISERROR(SEARCH(#REF! ="text",AN6)))</xm:f>
            <xm:f>#REF! ="text"</xm:f>
            <x14:dxf>
              <fill>
                <patternFill>
                  <bgColor theme="7" tint="0.79998168889431442"/>
                </patternFill>
              </fill>
            </x14:dxf>
          </x14:cfRule>
          <xm:sqref>AN6 AP6 AR6 AT6</xm:sqref>
        </x14:conditionalFormatting>
        <x14:conditionalFormatting xmlns:xm="http://schemas.microsoft.com/office/excel/2006/main">
          <x14:cfRule type="containsText" priority="727" operator="containsText" id="{96D52425-A62D-42B5-A40F-FDC9FEF45A6F}">
            <xm:f>NOT(ISERROR(SEARCH($A1 ="text",AN1048404)))</xm:f>
            <xm:f>$A1 ="text"</xm:f>
            <x14:dxf>
              <fill>
                <patternFill>
                  <bgColor theme="7" tint="0.79998168889431442"/>
                </patternFill>
              </fill>
            </x14:dxf>
          </x14:cfRule>
          <xm:sqref>AN1048404:AN1048406</xm:sqref>
        </x14:conditionalFormatting>
        <x14:conditionalFormatting xmlns:xm="http://schemas.microsoft.com/office/excel/2006/main">
          <x14:cfRule type="containsText" priority="725" operator="containsText" id="{EE198B12-1431-4AE4-8D25-C22F3852C18B}">
            <xm:f>NOT(ISERROR(SEARCH($A42 ="text",AN34)))</xm:f>
            <xm:f>$A42 ="text"</xm:f>
            <x14:dxf>
              <fill>
                <patternFill>
                  <bgColor theme="7" tint="0.79998168889431442"/>
                </patternFill>
              </fill>
            </x14:dxf>
          </x14:cfRule>
          <xm:sqref>AN34:AN1048403</xm:sqref>
        </x14:conditionalFormatting>
        <x14:conditionalFormatting xmlns:xm="http://schemas.microsoft.com/office/excel/2006/main">
          <x14:cfRule type="containsText" priority="734" operator="containsText" id="{EC9191EB-634F-440D-8DF1-0A7BEF5EF164}">
            <xm:f>NOT(ISERROR(SEARCH($A1 ="text",AN1048407)))</xm:f>
            <xm:f>$A1 ="text"</xm:f>
            <x14:dxf>
              <fill>
                <patternFill>
                  <bgColor theme="7" tint="0.79998168889431442"/>
                </patternFill>
              </fill>
            </x14:dxf>
          </x14:cfRule>
          <xm:sqref>AN1048407</xm:sqref>
        </x14:conditionalFormatting>
        <x14:conditionalFormatting xmlns:xm="http://schemas.microsoft.com/office/excel/2006/main">
          <x14:cfRule type="containsText" priority="735" operator="containsText" id="{437892B7-48EC-4959-95BD-4CEC33690D7A}">
            <xm:f>NOT(ISERROR(SEARCH($A106 ="text",AN1048544)))</xm:f>
            <xm:f>$A106 ="text"</xm:f>
            <x14:dxf>
              <fill>
                <patternFill>
                  <bgColor theme="7" tint="0.79998168889431442"/>
                </patternFill>
              </fill>
            </x14:dxf>
          </x14:cfRule>
          <xm:sqref>AN1048544:AN1048576</xm:sqref>
        </x14:conditionalFormatting>
        <x14:conditionalFormatting xmlns:xm="http://schemas.microsoft.com/office/excel/2006/main">
          <x14:cfRule type="containsText" priority="736" operator="containsText" id="{DB772F94-19A4-44CA-9692-B10E4418C912}">
            <xm:f>NOT(ISERROR(SEARCH($A94 ="text",AN1048530)))</xm:f>
            <xm:f>$A94 ="text"</xm:f>
            <x14:dxf>
              <fill>
                <patternFill>
                  <bgColor theme="7" tint="0.79998168889431442"/>
                </patternFill>
              </fill>
            </x14:dxf>
          </x14:cfRule>
          <xm:sqref>AN1048530:AN1048543</xm:sqref>
        </x14:conditionalFormatting>
        <x14:conditionalFormatting xmlns:xm="http://schemas.microsoft.com/office/excel/2006/main">
          <x14:cfRule type="containsText" priority="293" operator="containsText" id="{65305A52-6243-4D95-B122-5E4C25737844}">
            <xm:f>NOT(ISERROR(SEARCH(#REF! ="text",AO12)))</xm:f>
            <xm:f>#REF! ="text"</xm:f>
            <x14:dxf>
              <fill>
                <patternFill>
                  <bgColor theme="7" tint="0.79998168889431442"/>
                </patternFill>
              </fill>
            </x14:dxf>
          </x14:cfRule>
          <xm:sqref>AO22:AT31 AO12:AT12 AO14:AT18</xm:sqref>
        </x14:conditionalFormatting>
        <x14:conditionalFormatting xmlns:xm="http://schemas.microsoft.com/office/excel/2006/main">
          <x14:cfRule type="containsText" priority="290" operator="containsText" id="{149F4739-F3CD-4261-8989-D45DE7FB4400}">
            <xm:f>NOT(ISERROR(SEARCH(#REF! ="text",AN12)))</xm:f>
            <xm:f>#REF! ="text"</xm:f>
            <x14:dxf>
              <fill>
                <patternFill>
                  <bgColor theme="7" tint="0.79998168889431442"/>
                </patternFill>
              </fill>
            </x14:dxf>
          </x14:cfRule>
          <xm:sqref>AN22:AT31 AN12:AT12 AN14:AT18</xm:sqref>
        </x14:conditionalFormatting>
        <x14:conditionalFormatting xmlns:xm="http://schemas.microsoft.com/office/excel/2006/main">
          <x14:cfRule type="containsText" priority="661" operator="containsText" id="{9F841B4B-AB0D-42AC-9297-44DC9494E1A0}">
            <xm:f>NOT(ISERROR(SEARCH(#REF! ="text",AE6)))</xm:f>
            <xm:f>#REF! ="text"</xm:f>
            <x14:dxf>
              <fill>
                <patternFill>
                  <bgColor theme="7" tint="0.79998168889431442"/>
                </patternFill>
              </fill>
            </x14:dxf>
          </x14:cfRule>
          <xm:sqref>AG6:AH6 AJ6:AK6 AE6</xm:sqref>
        </x14:conditionalFormatting>
        <x14:conditionalFormatting xmlns:xm="http://schemas.microsoft.com/office/excel/2006/main">
          <x14:cfRule type="containsText" priority="652" operator="containsText" id="{96875274-3C50-4CC5-969A-0D96FFAE96FA}">
            <xm:f>NOT(ISERROR(SEARCH(#REF! ="text",AF6)))</xm:f>
            <xm:f>#REF! ="text"</xm:f>
            <x14:dxf>
              <fill>
                <patternFill>
                  <bgColor theme="7" tint="0.79998168889431442"/>
                </patternFill>
              </fill>
            </x14:dxf>
          </x14:cfRule>
          <xm:sqref>AF6 AI6 AL6</xm:sqref>
        </x14:conditionalFormatting>
        <x14:conditionalFormatting xmlns:xm="http://schemas.microsoft.com/office/excel/2006/main">
          <x14:cfRule type="containsText" priority="632" operator="containsText" id="{307A8404-FCCA-42E9-95E1-5BDD943FB949}">
            <xm:f>NOT(ISERROR(SEARCH(#REF! ="text",AU6)))</xm:f>
            <xm:f>#REF! ="text"</xm:f>
            <x14:dxf>
              <fill>
                <patternFill>
                  <bgColor theme="7" tint="0.79998168889431442"/>
                </patternFill>
              </fill>
            </x14:dxf>
          </x14:cfRule>
          <xm:sqref>AW6 AU6 AY6 BA6</xm:sqref>
        </x14:conditionalFormatting>
        <x14:conditionalFormatting xmlns:xm="http://schemas.microsoft.com/office/excel/2006/main">
          <x14:cfRule type="containsText" priority="623" operator="containsText" id="{DC8F3E4B-DD34-4A8B-ABE7-3B3267687BF8}">
            <xm:f>NOT(ISERROR(SEARCH(#REF! ="text",AV6)))</xm:f>
            <xm:f>#REF! ="text"</xm:f>
            <x14:dxf>
              <fill>
                <patternFill>
                  <bgColor theme="7" tint="0.79998168889431442"/>
                </patternFill>
              </fill>
            </x14:dxf>
          </x14:cfRule>
          <xm:sqref>AV6 AX6 AZ6 BB6</xm:sqref>
        </x14:conditionalFormatting>
        <x14:conditionalFormatting xmlns:xm="http://schemas.microsoft.com/office/excel/2006/main">
          <x14:cfRule type="containsText" priority="603" operator="containsText" id="{F15F08D6-9737-473E-8457-6235327232BB}">
            <xm:f>NOT(ISERROR(SEARCH(#REF! ="text",BC6)))</xm:f>
            <xm:f>#REF! ="text"</xm:f>
            <x14:dxf>
              <fill>
                <patternFill>
                  <bgColor theme="7" tint="0.79998168889431442"/>
                </patternFill>
              </fill>
            </x14:dxf>
          </x14:cfRule>
          <xm:sqref>BE6 BC6 BG6 BI6</xm:sqref>
        </x14:conditionalFormatting>
        <x14:conditionalFormatting xmlns:xm="http://schemas.microsoft.com/office/excel/2006/main">
          <x14:cfRule type="containsText" priority="594" operator="containsText" id="{03F6B90F-5714-4FA2-85D6-9C72CE798E7E}">
            <xm:f>NOT(ISERROR(SEARCH(#REF! ="text",BD6)))</xm:f>
            <xm:f>#REF! ="text"</xm:f>
            <x14:dxf>
              <fill>
                <patternFill>
                  <bgColor theme="7" tint="0.79998168889431442"/>
                </patternFill>
              </fill>
            </x14:dxf>
          </x14:cfRule>
          <xm:sqref>BD6 BF6 BH6 BJ6</xm:sqref>
        </x14:conditionalFormatting>
        <x14:conditionalFormatting xmlns:xm="http://schemas.microsoft.com/office/excel/2006/main">
          <x14:cfRule type="containsText" priority="574" operator="containsText" id="{BF268E97-2A04-4631-B13C-BFFAC519E95D}">
            <xm:f>NOT(ISERROR(SEARCH(#REF! ="text",BK6)))</xm:f>
            <xm:f>#REF! ="text"</xm:f>
            <x14:dxf>
              <fill>
                <patternFill>
                  <bgColor theme="7" tint="0.79998168889431442"/>
                </patternFill>
              </fill>
            </x14:dxf>
          </x14:cfRule>
          <xm:sqref>BM6 BK6 BO6 BQ6</xm:sqref>
        </x14:conditionalFormatting>
        <x14:conditionalFormatting xmlns:xm="http://schemas.microsoft.com/office/excel/2006/main">
          <x14:cfRule type="containsText" priority="565" operator="containsText" id="{28F88366-6EF8-4B82-B4D2-76F32CDDFBC7}">
            <xm:f>NOT(ISERROR(SEARCH(#REF! ="text",BL6)))</xm:f>
            <xm:f>#REF! ="text"</xm:f>
            <x14:dxf>
              <fill>
                <patternFill>
                  <bgColor theme="7" tint="0.79998168889431442"/>
                </patternFill>
              </fill>
            </x14:dxf>
          </x14:cfRule>
          <xm:sqref>BL6 BN6 BP6 BR6</xm:sqref>
        </x14:conditionalFormatting>
        <x14:conditionalFormatting xmlns:xm="http://schemas.microsoft.com/office/excel/2006/main">
          <x14:cfRule type="containsText" priority="545" operator="containsText" id="{F002EFC5-4EBD-4050-82F5-FC5DCFB53E36}">
            <xm:f>NOT(ISERROR(SEARCH(#REF! ="text",BS6)))</xm:f>
            <xm:f>#REF! ="text"</xm:f>
            <x14:dxf>
              <fill>
                <patternFill>
                  <bgColor theme="7" tint="0.79998168889431442"/>
                </patternFill>
              </fill>
            </x14:dxf>
          </x14:cfRule>
          <xm:sqref>BU6 BS6 BW6 BY6</xm:sqref>
        </x14:conditionalFormatting>
        <x14:conditionalFormatting xmlns:xm="http://schemas.microsoft.com/office/excel/2006/main">
          <x14:cfRule type="containsText" priority="536" operator="containsText" id="{B9DE0AC1-A6A4-4493-BE3C-AFCA31204907}">
            <xm:f>NOT(ISERROR(SEARCH(#REF! ="text",BT6)))</xm:f>
            <xm:f>#REF! ="text"</xm:f>
            <x14:dxf>
              <fill>
                <patternFill>
                  <bgColor theme="7" tint="0.79998168889431442"/>
                </patternFill>
              </fill>
            </x14:dxf>
          </x14:cfRule>
          <xm:sqref>BT6 BV6 BX6 BZ6</xm:sqref>
        </x14:conditionalFormatting>
        <x14:conditionalFormatting xmlns:xm="http://schemas.microsoft.com/office/excel/2006/main">
          <x14:cfRule type="containsText" priority="519" operator="containsText" id="{A1EE9784-685D-409C-A4CA-FF21F35E0E16}">
            <xm:f>NOT(ISERROR(SEARCH($A12 ="text",AU5)))</xm:f>
            <xm:f>$A12 ="text"</xm:f>
            <x14:dxf>
              <fill>
                <patternFill>
                  <bgColor theme="7" tint="0.79998168889431442"/>
                </patternFill>
              </fill>
            </x14:dxf>
          </x14:cfRule>
          <xm:sqref>AU5:BB5</xm:sqref>
        </x14:conditionalFormatting>
        <x14:conditionalFormatting xmlns:xm="http://schemas.microsoft.com/office/excel/2006/main">
          <x14:cfRule type="containsText" priority="518" operator="containsText" id="{B3D4E31D-2ABB-4783-B4CC-E318B9A6FFCE}">
            <xm:f>NOT(ISERROR(SEARCH($A12 ="text",BC5)))</xm:f>
            <xm:f>$A12 ="text"</xm:f>
            <x14:dxf>
              <fill>
                <patternFill>
                  <bgColor theme="7" tint="0.79998168889431442"/>
                </patternFill>
              </fill>
            </x14:dxf>
          </x14:cfRule>
          <xm:sqref>BC5:BJ5</xm:sqref>
        </x14:conditionalFormatting>
        <x14:conditionalFormatting xmlns:xm="http://schemas.microsoft.com/office/excel/2006/main">
          <x14:cfRule type="containsText" priority="517" operator="containsText" id="{423F28F4-3D55-4965-BD0B-EC5FC55DFF7E}">
            <xm:f>NOT(ISERROR(SEARCH($A12 ="text",BK5)))</xm:f>
            <xm:f>$A12 ="text"</xm:f>
            <x14:dxf>
              <fill>
                <patternFill>
                  <bgColor theme="7" tint="0.79998168889431442"/>
                </patternFill>
              </fill>
            </x14:dxf>
          </x14:cfRule>
          <xm:sqref>BK5:BR5</xm:sqref>
        </x14:conditionalFormatting>
        <x14:conditionalFormatting xmlns:xm="http://schemas.microsoft.com/office/excel/2006/main">
          <x14:cfRule type="containsText" priority="516" operator="containsText" id="{9DB076B5-1EAE-4F2C-89D4-A53003C1CF21}">
            <xm:f>NOT(ISERROR(SEARCH($A12 ="text",BS5)))</xm:f>
            <xm:f>$A12 ="text"</xm:f>
            <x14:dxf>
              <fill>
                <patternFill>
                  <bgColor theme="7" tint="0.79998168889431442"/>
                </patternFill>
              </fill>
            </x14:dxf>
          </x14:cfRule>
          <xm:sqref>BS5:BZ5</xm:sqref>
        </x14:conditionalFormatting>
        <x14:conditionalFormatting xmlns:xm="http://schemas.microsoft.com/office/excel/2006/main">
          <x14:cfRule type="containsText" priority="312" operator="containsText" id="{9545F783-390F-41D0-968D-8C197A420C8D}">
            <xm:f>NOT(ISERROR(SEARCH($A26 ="text",AM21)))</xm:f>
            <xm:f>$A26 ="text"</xm:f>
            <x14:dxf>
              <fill>
                <patternFill>
                  <bgColor theme="7" tint="0.79998168889431442"/>
                </patternFill>
              </fill>
            </x14:dxf>
          </x14:cfRule>
          <xm:sqref>AO21:AT21 AM21:AM26</xm:sqref>
        </x14:conditionalFormatting>
        <x14:conditionalFormatting xmlns:xm="http://schemas.microsoft.com/office/excel/2006/main">
          <x14:cfRule type="containsText" priority="313" operator="containsText" id="{68BDDF55-A74E-4AD9-ADB7-F059E69CE3D3}">
            <xm:f>NOT(ISERROR(SEARCH(#REF! ="text",AM7)))</xm:f>
            <xm:f>#REF! ="text"</xm:f>
            <x14:dxf>
              <fill>
                <patternFill>
                  <bgColor theme="7" tint="0.79998168889431442"/>
                </patternFill>
              </fill>
            </x14:dxf>
          </x14:cfRule>
          <xm:sqref>AM18:AM20 AO13:AT13 AO9:AT9 AO7:AT7 AO19:AT20 AM27:AM31 AM10 AM7 AM13</xm:sqref>
        </x14:conditionalFormatting>
        <x14:conditionalFormatting xmlns:xm="http://schemas.microsoft.com/office/excel/2006/main">
          <x14:cfRule type="containsText" priority="314" operator="containsText" id="{D8464F28-E103-4620-A2A4-E57E8177747C}">
            <xm:f>NOT(ISERROR(SEARCH($A13 ="text",AM7)))</xm:f>
            <xm:f>$A13 ="text"</xm:f>
            <x14:dxf>
              <fill>
                <patternFill>
                  <bgColor theme="7" tint="0.79998168889431442"/>
                </patternFill>
              </fill>
            </x14:dxf>
          </x14:cfRule>
          <xm:sqref>AO32:AT33 AM7 AM8:AT8</xm:sqref>
        </x14:conditionalFormatting>
        <x14:conditionalFormatting xmlns:xm="http://schemas.microsoft.com/office/excel/2006/main">
          <x14:cfRule type="containsText" priority="315" operator="containsText" id="{EDC6DF87-F2AF-42EA-84E7-5C5C1E97DA3A}">
            <xm:f>NOT(ISERROR(SEARCH($A39 ="text",AM32)))</xm:f>
            <xm:f>$A39 ="text"</xm:f>
            <x14:dxf>
              <fill>
                <patternFill>
                  <bgColor theme="7" tint="0.79998168889431442"/>
                </patternFill>
              </fill>
            </x14:dxf>
          </x14:cfRule>
          <xm:sqref>AM32</xm:sqref>
        </x14:conditionalFormatting>
        <x14:conditionalFormatting xmlns:xm="http://schemas.microsoft.com/office/excel/2006/main">
          <x14:cfRule type="containsText" priority="309" operator="containsText" id="{DF0560F6-B59B-413D-97E3-19CFDC80ED35}">
            <xm:f>NOT(ISERROR(SEARCH(#REF! ="text",AM7)))</xm:f>
            <xm:f>#REF! ="text"</xm:f>
            <x14:dxf>
              <fill>
                <patternFill>
                  <bgColor theme="7" tint="0.79998168889431442"/>
                </patternFill>
              </fill>
            </x14:dxf>
          </x14:cfRule>
          <xm:sqref>AM16:AM18 AP11:AT11 AM11:AM12 AM14 AM7</xm:sqref>
        </x14:conditionalFormatting>
        <x14:conditionalFormatting xmlns:xm="http://schemas.microsoft.com/office/excel/2006/main">
          <x14:cfRule type="containsText" priority="310" operator="containsText" id="{FA9C95E9-031B-4018-914B-658AC9F91B37}">
            <xm:f>NOT(ISERROR(SEARCH($A68 ="text",AM32)))</xm:f>
            <xm:f>$A68 ="text"</xm:f>
            <x14:dxf>
              <fill>
                <patternFill>
                  <bgColor theme="7" tint="0.79998168889431442"/>
                </patternFill>
              </fill>
            </x14:dxf>
          </x14:cfRule>
          <xm:sqref>AO32:AT33 AM32:AM33</xm:sqref>
        </x14:conditionalFormatting>
        <x14:conditionalFormatting xmlns:xm="http://schemas.microsoft.com/office/excel/2006/main">
          <x14:cfRule type="containsText" priority="308" operator="containsText" id="{F08BAD7D-0BA8-422D-99B4-0F759E60C265}">
            <xm:f>NOT(ISERROR(SEARCH($A13 ="text",AM7)))</xm:f>
            <xm:f>$A13 ="text"</xm:f>
            <x14:dxf>
              <fill>
                <patternFill>
                  <bgColor theme="7" tint="0.79998168889431442"/>
                </patternFill>
              </fill>
            </x14:dxf>
          </x14:cfRule>
          <xm:sqref>AM7</xm:sqref>
        </x14:conditionalFormatting>
        <x14:conditionalFormatting xmlns:xm="http://schemas.microsoft.com/office/excel/2006/main">
          <x14:cfRule type="containsText" priority="307" operator="containsText" id="{2064584F-2DE2-462B-B4FA-12ABA5269158}">
            <xm:f>NOT(ISERROR(SEARCH($A40 ="text",AM33)))</xm:f>
            <xm:f>$A40 ="text"</xm:f>
            <x14:dxf>
              <fill>
                <patternFill>
                  <bgColor theme="7" tint="0.79998168889431442"/>
                </patternFill>
              </fill>
            </x14:dxf>
          </x14:cfRule>
          <xm:sqref>AM33</xm:sqref>
        </x14:conditionalFormatting>
        <x14:conditionalFormatting xmlns:xm="http://schemas.microsoft.com/office/excel/2006/main">
          <x14:cfRule type="containsText" priority="306" operator="containsText" id="{A5791CC7-2D95-4FA5-B051-B85DFD428318}">
            <xm:f>NOT(ISERROR(SEARCH($A14 ="text",AM10)))</xm:f>
            <xm:f>$A14 ="text"</xm:f>
            <x14:dxf>
              <fill>
                <patternFill>
                  <bgColor theme="7" tint="0.79998168889431442"/>
                </patternFill>
              </fill>
            </x14:dxf>
          </x14:cfRule>
          <xm:sqref>AM10 AN12:AT12</xm:sqref>
        </x14:conditionalFormatting>
        <x14:conditionalFormatting xmlns:xm="http://schemas.microsoft.com/office/excel/2006/main">
          <x14:cfRule type="containsText" priority="303" operator="containsText" id="{EAC96BCB-2982-4E28-9902-3367647C696B}">
            <xm:f>NOT(ISERROR(SEARCH($A26 ="text",AN21)))</xm:f>
            <xm:f>$A26 ="text"</xm:f>
            <x14:dxf>
              <fill>
                <patternFill>
                  <bgColor theme="7" tint="0.79998168889431442"/>
                </patternFill>
              </fill>
            </x14:dxf>
          </x14:cfRule>
          <xm:sqref>AN21</xm:sqref>
        </x14:conditionalFormatting>
        <x14:conditionalFormatting xmlns:xm="http://schemas.microsoft.com/office/excel/2006/main">
          <x14:cfRule type="containsText" priority="304" operator="containsText" id="{120A8A32-E9E0-4FA3-BF14-A81D55989A68}">
            <xm:f>NOT(ISERROR(SEARCH(#REF! ="text",AN7)))</xm:f>
            <xm:f>#REF! ="text"</xm:f>
            <x14:dxf>
              <fill>
                <patternFill>
                  <bgColor theme="7" tint="0.79998168889431442"/>
                </patternFill>
              </fill>
            </x14:dxf>
          </x14:cfRule>
          <xm:sqref>AN9 AN7 AN13 AN19:AN20</xm:sqref>
        </x14:conditionalFormatting>
        <x14:conditionalFormatting xmlns:xm="http://schemas.microsoft.com/office/excel/2006/main">
          <x14:cfRule type="containsText" priority="305" operator="containsText" id="{2F6E1759-0723-4195-B0B4-B8FD760D4EE2}">
            <xm:f>NOT(ISERROR(SEARCH($A38 ="text",AN32)))</xm:f>
            <xm:f>$A38 ="text"</xm:f>
            <x14:dxf>
              <fill>
                <patternFill>
                  <bgColor theme="7" tint="0.79998168889431442"/>
                </patternFill>
              </fill>
            </x14:dxf>
          </x14:cfRule>
          <xm:sqref>AN32:AN33</xm:sqref>
        </x14:conditionalFormatting>
        <x14:conditionalFormatting xmlns:xm="http://schemas.microsoft.com/office/excel/2006/main">
          <x14:cfRule type="containsText" priority="301" operator="containsText" id="{FEC189F4-2026-4AD2-8849-EC5C0B0C2AF7}">
            <xm:f>NOT(ISERROR(SEARCH($A68 ="text",AN32)))</xm:f>
            <xm:f>$A68 ="text"</xm:f>
            <x14:dxf>
              <fill>
                <patternFill>
                  <bgColor theme="7" tint="0.79998168889431442"/>
                </patternFill>
              </fill>
            </x14:dxf>
          </x14:cfRule>
          <xm:sqref>AN32:AN33</xm:sqref>
        </x14:conditionalFormatting>
        <x14:conditionalFormatting xmlns:xm="http://schemas.microsoft.com/office/excel/2006/main">
          <x14:cfRule type="containsText" priority="298" operator="containsText" id="{EBE74586-80E6-46FB-BF41-5273F78C928F}">
            <xm:f>NOT(ISERROR(SEARCH($A14 ="text",AO10)))</xm:f>
            <xm:f>$A14 ="text"</xm:f>
            <x14:dxf>
              <fill>
                <patternFill>
                  <bgColor theme="7" tint="0.79998168889431442"/>
                </patternFill>
              </fill>
            </x14:dxf>
          </x14:cfRule>
          <xm:sqref>AO10:AT10</xm:sqref>
        </x14:conditionalFormatting>
        <x14:conditionalFormatting xmlns:xm="http://schemas.microsoft.com/office/excel/2006/main">
          <x14:cfRule type="containsText" priority="299" operator="containsText" id="{31F77D8D-BE79-423D-B374-F24CDD734197}">
            <xm:f>NOT(ISERROR(SEARCH(#REF! ="text",AO10)))</xm:f>
            <xm:f>#REF! ="text"</xm:f>
            <x14:dxf>
              <fill>
                <patternFill>
                  <bgColor theme="7" tint="0.79998168889431442"/>
                </patternFill>
              </fill>
            </x14:dxf>
          </x14:cfRule>
          <xm:sqref>AO10:AT10</xm:sqref>
        </x14:conditionalFormatting>
        <x14:conditionalFormatting xmlns:xm="http://schemas.microsoft.com/office/excel/2006/main">
          <x14:cfRule type="containsText" priority="295" operator="containsText" id="{23ED0257-F197-418A-A704-981F7859F2FF}">
            <xm:f>NOT(ISERROR(SEARCH($A14 ="text",AN10)))</xm:f>
            <xm:f>$A14 ="text"</xm:f>
            <x14:dxf>
              <fill>
                <patternFill>
                  <bgColor theme="7" tint="0.79998168889431442"/>
                </patternFill>
              </fill>
            </x14:dxf>
          </x14:cfRule>
          <xm:sqref>AN10:AT10</xm:sqref>
        </x14:conditionalFormatting>
        <x14:conditionalFormatting xmlns:xm="http://schemas.microsoft.com/office/excel/2006/main">
          <x14:cfRule type="containsText" priority="296" operator="containsText" id="{F4925895-379B-43BA-9489-627450363CF4}">
            <xm:f>NOT(ISERROR(SEARCH(#REF! ="text",AN10)))</xm:f>
            <xm:f>#REF! ="text"</xm:f>
            <x14:dxf>
              <fill>
                <patternFill>
                  <bgColor theme="7" tint="0.79998168889431442"/>
                </patternFill>
              </fill>
            </x14:dxf>
          </x14:cfRule>
          <xm:sqref>AN10:AT10</xm:sqref>
        </x14:conditionalFormatting>
        <x14:conditionalFormatting xmlns:xm="http://schemas.microsoft.com/office/excel/2006/main">
          <x14:cfRule type="containsText" priority="292" operator="containsText" id="{CFF51785-A79B-4234-ADC3-E4DA96147DDC}">
            <xm:f>NOT(ISERROR(SEARCH($A19 ="text",AO14)))</xm:f>
            <xm:f>$A19 ="text"</xm:f>
            <x14:dxf>
              <fill>
                <patternFill>
                  <bgColor theme="7" tint="0.79998168889431442"/>
                </patternFill>
              </fill>
            </x14:dxf>
          </x14:cfRule>
          <xm:sqref>AO22:AT31 AO14:AT18</xm:sqref>
        </x14:conditionalFormatting>
        <x14:conditionalFormatting xmlns:xm="http://schemas.microsoft.com/office/excel/2006/main">
          <x14:cfRule type="containsText" priority="289" operator="containsText" id="{57227514-FEF6-4585-BEB2-D8167011AB37}">
            <xm:f>NOT(ISERROR(SEARCH($A19 ="text",AN14)))</xm:f>
            <xm:f>$A19 ="text"</xm:f>
            <x14:dxf>
              <fill>
                <patternFill>
                  <bgColor theme="7" tint="0.79998168889431442"/>
                </patternFill>
              </fill>
            </x14:dxf>
          </x14:cfRule>
          <xm:sqref>AN22:AT31 AN14:AT18</xm:sqref>
        </x14:conditionalFormatting>
        <x14:conditionalFormatting xmlns:xm="http://schemas.microsoft.com/office/excel/2006/main">
          <x14:cfRule type="containsText" priority="171" operator="containsText" id="{1B459639-B466-4FAA-9620-2E98DFB8D8BE}">
            <xm:f>NOT(ISERROR(SEARCH(#REF! ="text",AO11)))</xm:f>
            <xm:f>#REF! ="text"</xm:f>
            <x14:dxf>
              <fill>
                <patternFill>
                  <bgColor theme="7" tint="0.79998168889431442"/>
                </patternFill>
              </fill>
            </x14:dxf>
          </x14:cfRule>
          <xm:sqref>AO11</xm:sqref>
        </x14:conditionalFormatting>
        <x14:conditionalFormatting xmlns:xm="http://schemas.microsoft.com/office/excel/2006/main">
          <x14:cfRule type="containsText" priority="169" operator="containsText" id="{1BD3DF11-CF22-4DDB-9D7B-57F968AD6E86}">
            <xm:f>NOT(ISERROR(SEARCH(#REF! ="text",AN11)))</xm:f>
            <xm:f>#REF! ="text"</xm:f>
            <x14:dxf>
              <fill>
                <patternFill>
                  <bgColor theme="7" tint="0.79998168889431442"/>
                </patternFill>
              </fill>
            </x14:dxf>
          </x14:cfRule>
          <xm:sqref>AN11</xm:sqref>
        </x14:conditionalFormatting>
        <x14:conditionalFormatting xmlns:xm="http://schemas.microsoft.com/office/excel/2006/main">
          <x14:cfRule type="containsText" priority="9483" operator="containsText" id="{96E2A28D-93DB-492B-B6DD-A226160E4249}">
            <xm:f>NOT(ISERROR(SEARCH($A11 ="text",A3)))</xm:f>
            <xm:f>$A11 ="text"</xm:f>
            <x14:dxf>
              <fill>
                <patternFill>
                  <bgColor theme="7" tint="0.79998168889431442"/>
                </patternFill>
              </fill>
            </x14:dxf>
          </x14:cfRule>
          <xm:sqref>A3:C3</xm:sqref>
        </x14:conditionalFormatting>
        <x14:conditionalFormatting xmlns:xm="http://schemas.microsoft.com/office/excel/2006/main">
          <x14:cfRule type="containsText" priority="9497" operator="containsText" id="{96E2A28D-93DB-492B-B6DD-A226160E4249}">
            <xm:f>NOT(ISERROR(SEARCH($A11 ="text",H3)))</xm:f>
            <xm:f>$A11 ="text"</xm:f>
            <x14:dxf>
              <fill>
                <patternFill>
                  <bgColor theme="7" tint="0.79998168889431442"/>
                </patternFill>
              </fill>
            </x14:dxf>
          </x14:cfRule>
          <xm:sqref>H3:XFD3</xm:sqref>
        </x14:conditionalFormatting>
        <x14:conditionalFormatting xmlns:xm="http://schemas.microsoft.com/office/excel/2006/main">
          <x14:cfRule type="containsText" priority="139" operator="containsText" id="{545638E4-9288-4EC1-A42E-98E4FBA6D3D7}">
            <xm:f>NOT(ISERROR(SEARCH($A15 ="text",AM9)))</xm:f>
            <xm:f>$A15 ="text"</xm:f>
            <x14:dxf>
              <fill>
                <patternFill>
                  <bgColor theme="7" tint="0.79998168889431442"/>
                </patternFill>
              </fill>
            </x14:dxf>
          </x14:cfRule>
          <xm:sqref>AM9</xm:sqref>
        </x14:conditionalFormatting>
        <x14:conditionalFormatting xmlns:xm="http://schemas.microsoft.com/office/excel/2006/main">
          <x14:cfRule type="containsText" priority="137" operator="containsText" id="{FDD3B3A5-7753-4789-BB64-B7CCB48691AD}">
            <xm:f>NOT(ISERROR(SEARCH($A139 ="text",AF32)))</xm:f>
            <xm:f>$A139 ="text"</xm:f>
            <x14:dxf>
              <fill>
                <patternFill>
                  <bgColor theme="7" tint="0.79998168889431442"/>
                </patternFill>
              </fill>
            </x14:dxf>
          </x14:cfRule>
          <xm:sqref>AF32:AL33</xm:sqref>
        </x14:conditionalFormatting>
        <x14:conditionalFormatting xmlns:xm="http://schemas.microsoft.com/office/excel/2006/main">
          <x14:cfRule type="containsText" priority="97" operator="containsText" id="{3CEF361F-2288-49DE-99F4-253C15DDAF09}">
            <xm:f>NOT(ISERROR(SEARCH($A139 ="text",AV32)))</xm:f>
            <xm:f>$A139 ="text"</xm:f>
            <x14:dxf>
              <fill>
                <patternFill>
                  <bgColor theme="7" tint="0.79998168889431442"/>
                </patternFill>
              </fill>
            </x14:dxf>
          </x14:cfRule>
          <xm:sqref>AV32:BB33</xm:sqref>
        </x14:conditionalFormatting>
        <x14:conditionalFormatting xmlns:xm="http://schemas.microsoft.com/office/excel/2006/main">
          <x14:cfRule type="containsText" priority="87" operator="containsText" id="{6027955F-FF07-4EFD-A798-DBBCD070FF2F}">
            <xm:f>NOT(ISERROR(SEARCH(#REF! ="text",BD7)))</xm:f>
            <xm:f>#REF! ="text"</xm:f>
            <x14:dxf>
              <fill>
                <patternFill>
                  <bgColor theme="7" tint="0.79998168889431442"/>
                </patternFill>
              </fill>
            </x14:dxf>
          </x14:cfRule>
          <xm:sqref>BD7:BJ7</xm:sqref>
        </x14:conditionalFormatting>
        <x14:conditionalFormatting xmlns:xm="http://schemas.microsoft.com/office/excel/2006/main">
          <x14:cfRule type="containsText" priority="88" operator="containsText" id="{A43CFC40-B5DE-4226-B2C4-AF2597C9EC44}">
            <xm:f>NOT(ISERROR(SEARCH($A13 ="text",BD7)))</xm:f>
            <xm:f>$A13 ="text"</xm:f>
            <x14:dxf>
              <fill>
                <patternFill>
                  <bgColor theme="7" tint="0.79998168889431442"/>
                </patternFill>
              </fill>
            </x14:dxf>
          </x14:cfRule>
          <xm:sqref>BD7:BJ7</xm:sqref>
        </x14:conditionalFormatting>
        <x14:conditionalFormatting xmlns:xm="http://schemas.microsoft.com/office/excel/2006/main">
          <x14:cfRule type="containsText" priority="84" operator="containsText" id="{8B42E98F-E56D-491A-BAA9-DD3FDCC05B40}">
            <xm:f>NOT(ISERROR(SEARCH(#REF! ="text",BD7)))</xm:f>
            <xm:f>#REF! ="text"</xm:f>
            <x14:dxf>
              <fill>
                <patternFill>
                  <bgColor theme="7" tint="0.79998168889431442"/>
                </patternFill>
              </fill>
            </x14:dxf>
          </x14:cfRule>
          <xm:sqref>BD7:BJ7</xm:sqref>
        </x14:conditionalFormatting>
        <x14:conditionalFormatting xmlns:xm="http://schemas.microsoft.com/office/excel/2006/main">
          <x14:cfRule type="containsText" priority="89" operator="containsText" id="{9AE44479-44DE-415C-8DC6-C045470CF158}">
            <xm:f>NOT(ISERROR(SEARCH($A139 ="text",BD32)))</xm:f>
            <xm:f>$A139 ="text"</xm:f>
            <x14:dxf>
              <fill>
                <patternFill>
                  <bgColor theme="7" tint="0.79998168889431442"/>
                </patternFill>
              </fill>
            </x14:dxf>
          </x14:cfRule>
          <xm:sqref>BD32:BJ33</xm:sqref>
        </x14:conditionalFormatting>
        <x14:conditionalFormatting xmlns:xm="http://schemas.microsoft.com/office/excel/2006/main">
          <x14:cfRule type="containsText" priority="81" operator="containsText" id="{E91AACA1-F81A-4C7B-9914-0D40A19AD708}">
            <xm:f>NOT(ISERROR(SEARCH($A139 ="text",BL32)))</xm:f>
            <xm:f>$A139 ="text"</xm:f>
            <x14:dxf>
              <fill>
                <patternFill>
                  <bgColor theme="7" tint="0.79998168889431442"/>
                </patternFill>
              </fill>
            </x14:dxf>
          </x14:cfRule>
          <xm:sqref>BL32:BR33</xm:sqref>
        </x14:conditionalFormatting>
        <x14:conditionalFormatting xmlns:xm="http://schemas.microsoft.com/office/excel/2006/main">
          <x14:cfRule type="containsText" priority="73" operator="containsText" id="{E3A6AA86-5C81-420D-8565-DEF42C9D6230}">
            <xm:f>NOT(ISERROR(SEARCH($A139 ="text",BT32)))</xm:f>
            <xm:f>$A139 ="text"</xm:f>
            <x14:dxf>
              <fill>
                <patternFill>
                  <bgColor theme="7" tint="0.79998168889431442"/>
                </patternFill>
              </fill>
            </x14:dxf>
          </x14:cfRule>
          <xm:sqref>BT32:BZ33</xm:sqref>
        </x14:conditionalFormatting>
        <x14:conditionalFormatting xmlns:xm="http://schemas.microsoft.com/office/excel/2006/main">
          <x14:cfRule type="containsText" priority="9686" operator="containsText" id="{C361144A-93E9-49EE-A11E-32440C04B04E}">
            <xm:f>NOT(ISERROR(SEARCH($A1 ="text",W1048411)))</xm:f>
            <xm:f>$A1 ="text"</xm:f>
            <x14:dxf>
              <fill>
                <patternFill>
                  <bgColor theme="7" tint="0.79998168889431442"/>
                </patternFill>
              </fill>
            </x14:dxf>
          </x14:cfRule>
          <xm:sqref>W1048411:W1048529 AM1048411:AM1048529</xm:sqref>
        </x14:conditionalFormatting>
        <x14:conditionalFormatting xmlns:xm="http://schemas.microsoft.com/office/excel/2006/main">
          <x14:cfRule type="containsText" priority="9688" operator="containsText" id="{C361144A-93E9-49EE-A11E-32440C04B04E}">
            <xm:f>NOT(ISERROR(SEARCH($A1 ="text",X1048408)))</xm:f>
            <xm:f>$A1 ="text"</xm:f>
            <x14:dxf>
              <fill>
                <patternFill>
                  <bgColor theme="7" tint="0.79998168889431442"/>
                </patternFill>
              </fill>
            </x14:dxf>
          </x14:cfRule>
          <xm:sqref>X1048408:AL1048529 AN1048408:AT1048529</xm:sqref>
        </x14:conditionalFormatting>
        <x14:conditionalFormatting xmlns:xm="http://schemas.microsoft.com/office/excel/2006/main">
          <x14:cfRule type="containsText" priority="62" operator="containsText" id="{527852D3-9695-4259-9B81-8B80E135B4B0}">
            <xm:f>NOT(ISERROR(SEARCH($A26 ="text",AE21)))</xm:f>
            <xm:f>$A26 ="text"</xm:f>
            <x14:dxf>
              <fill>
                <patternFill>
                  <bgColor theme="7" tint="0.79998168889431442"/>
                </patternFill>
              </fill>
            </x14:dxf>
          </x14:cfRule>
          <xm:sqref>AE21:AE26</xm:sqref>
        </x14:conditionalFormatting>
        <x14:conditionalFormatting xmlns:xm="http://schemas.microsoft.com/office/excel/2006/main">
          <x14:cfRule type="containsText" priority="63" operator="containsText" id="{E8B7865B-C3F5-43A7-B702-F913789F60CF}">
            <xm:f>NOT(ISERROR(SEARCH(#REF! ="text",AE7)))</xm:f>
            <xm:f>#REF! ="text"</xm:f>
            <x14:dxf>
              <fill>
                <patternFill>
                  <bgColor theme="7" tint="0.79998168889431442"/>
                </patternFill>
              </fill>
            </x14:dxf>
          </x14:cfRule>
          <xm:sqref>AE16:AE20 AE13 AE27:AE31 AE9:AE10 AE7</xm:sqref>
        </x14:conditionalFormatting>
        <x14:conditionalFormatting xmlns:xm="http://schemas.microsoft.com/office/excel/2006/main">
          <x14:cfRule type="containsText" priority="64" operator="containsText" id="{3F762FE3-8AC1-4D15-891E-A138534285DC}">
            <xm:f>NOT(ISERROR(SEARCH($A13 ="text",AE7)))</xm:f>
            <xm:f>$A13 ="text"</xm:f>
            <x14:dxf>
              <fill>
                <patternFill>
                  <bgColor theme="7" tint="0.79998168889431442"/>
                </patternFill>
              </fill>
            </x14:dxf>
          </x14:cfRule>
          <xm:sqref>AE7:AE8</xm:sqref>
        </x14:conditionalFormatting>
        <x14:conditionalFormatting xmlns:xm="http://schemas.microsoft.com/office/excel/2006/main">
          <x14:cfRule type="containsText" priority="60" operator="containsText" id="{2BAF8B67-B9EB-416D-9BA1-5E77A023701C}">
            <xm:f>NOT(ISERROR(SEARCH(#REF! ="text",AE7)))</xm:f>
            <xm:f>#REF! ="text"</xm:f>
            <x14:dxf>
              <fill>
                <patternFill>
                  <bgColor theme="7" tint="0.79998168889431442"/>
                </patternFill>
              </fill>
            </x14:dxf>
          </x14:cfRule>
          <xm:sqref>AE14:AE15 AE11:AE12 AE7</xm:sqref>
        </x14:conditionalFormatting>
        <x14:conditionalFormatting xmlns:xm="http://schemas.microsoft.com/office/excel/2006/main">
          <x14:cfRule type="containsText" priority="65" operator="containsText" id="{B1585289-1304-4874-96C6-D867F9239860}">
            <xm:f>NOT(ISERROR(SEARCH($A139 ="text",AE32)))</xm:f>
            <xm:f>$A139 ="text"</xm:f>
            <x14:dxf>
              <fill>
                <patternFill>
                  <bgColor theme="7" tint="0.79998168889431442"/>
                </patternFill>
              </fill>
            </x14:dxf>
          </x14:cfRule>
          <xm:sqref>AE32:AE33</xm:sqref>
        </x14:conditionalFormatting>
        <x14:conditionalFormatting xmlns:xm="http://schemas.microsoft.com/office/excel/2006/main">
          <x14:cfRule type="containsText" priority="57" operator="containsText" id="{D00AB30E-FE97-4F45-9E15-918410E165EE}">
            <xm:f>NOT(ISERROR(SEARCH($A26 ="text",AF21)))</xm:f>
            <xm:f>$A26 ="text"</xm:f>
            <x14:dxf>
              <fill>
                <patternFill>
                  <bgColor theme="7" tint="0.79998168889431442"/>
                </patternFill>
              </fill>
            </x14:dxf>
          </x14:cfRule>
          <xm:sqref>AF21:AL26</xm:sqref>
        </x14:conditionalFormatting>
        <x14:conditionalFormatting xmlns:xm="http://schemas.microsoft.com/office/excel/2006/main">
          <x14:cfRule type="containsText" priority="58" operator="containsText" id="{9EB86B1C-735D-4A8D-9E67-870CAC45CB33}">
            <xm:f>NOT(ISERROR(SEARCH(#REF! ="text",AF7)))</xm:f>
            <xm:f>#REF! ="text"</xm:f>
            <x14:dxf>
              <fill>
                <patternFill>
                  <bgColor theme="7" tint="0.79998168889431442"/>
                </patternFill>
              </fill>
            </x14:dxf>
          </x14:cfRule>
          <xm:sqref>AF22:AL31 AF12:AL20 AF9:AL10 AF7:AL7</xm:sqref>
        </x14:conditionalFormatting>
        <x14:conditionalFormatting xmlns:xm="http://schemas.microsoft.com/office/excel/2006/main">
          <x14:cfRule type="containsText" priority="59" operator="containsText" id="{527BBBF8-8B2D-4E73-8209-D2887AFF58EE}">
            <xm:f>NOT(ISERROR(SEARCH($A13 ="text",AF7)))</xm:f>
            <xm:f>$A13 ="text"</xm:f>
            <x14:dxf>
              <fill>
                <patternFill>
                  <bgColor theme="7" tint="0.79998168889431442"/>
                </patternFill>
              </fill>
            </x14:dxf>
          </x14:cfRule>
          <xm:sqref>AF7:AL8</xm:sqref>
        </x14:conditionalFormatting>
        <x14:conditionalFormatting xmlns:xm="http://schemas.microsoft.com/office/excel/2006/main">
          <x14:cfRule type="containsText" priority="55" operator="containsText" id="{420381FA-579B-4CBD-9DA1-D665375EF385}">
            <xm:f>NOT(ISERROR(SEARCH(#REF! ="text",AF7)))</xm:f>
            <xm:f>#REF! ="text"</xm:f>
            <x14:dxf>
              <fill>
                <patternFill>
                  <bgColor theme="7" tint="0.79998168889431442"/>
                </patternFill>
              </fill>
            </x14:dxf>
          </x14:cfRule>
          <xm:sqref>AF14:AL15 AF11:AL12 AF7:AL7</xm:sqref>
        </x14:conditionalFormatting>
        <x14:conditionalFormatting xmlns:xm="http://schemas.microsoft.com/office/excel/2006/main">
          <x14:cfRule type="containsText" priority="54" operator="containsText" id="{AF12879E-C0E8-4F00-984A-AA22CDFDF939}">
            <xm:f>NOT(ISERROR(SEARCH(#REF! ="text",AF12)))</xm:f>
            <xm:f>#REF! ="text"</xm:f>
            <x14:dxf>
              <fill>
                <patternFill>
                  <bgColor theme="7" tint="0.79998168889431442"/>
                </patternFill>
              </fill>
            </x14:dxf>
          </x14:cfRule>
          <xm:sqref>AF12:AL12</xm:sqref>
        </x14:conditionalFormatting>
        <x14:conditionalFormatting xmlns:xm="http://schemas.microsoft.com/office/excel/2006/main">
          <x14:cfRule type="containsText" priority="53" operator="containsText" id="{1B13AEE3-5756-44EA-A51D-1DDCCB5A46B9}">
            <xm:f>NOT(ISERROR(SEARCH(#REF! ="text",AH12)))</xm:f>
            <xm:f>#REF! ="text"</xm:f>
            <x14:dxf>
              <fill>
                <patternFill>
                  <bgColor theme="7" tint="0.79998168889431442"/>
                </patternFill>
              </fill>
            </x14:dxf>
          </x14:cfRule>
          <xm:sqref>AH12:AL12</xm:sqref>
        </x14:conditionalFormatting>
        <x14:conditionalFormatting xmlns:xm="http://schemas.microsoft.com/office/excel/2006/main">
          <x14:cfRule type="containsText" priority="49" operator="containsText" id="{9FB216D4-7405-40FF-9ED8-511D45AA2539}">
            <xm:f>NOT(ISERROR(SEARCH($A26 ="text",AU21)))</xm:f>
            <xm:f>$A26 ="text"</xm:f>
            <x14:dxf>
              <fill>
                <patternFill>
                  <bgColor theme="7" tint="0.79998168889431442"/>
                </patternFill>
              </fill>
            </x14:dxf>
          </x14:cfRule>
          <xm:sqref>AU21:AU26</xm:sqref>
        </x14:conditionalFormatting>
        <x14:conditionalFormatting xmlns:xm="http://schemas.microsoft.com/office/excel/2006/main">
          <x14:cfRule type="containsText" priority="50" operator="containsText" id="{E9045C30-B0F7-499C-A3D8-6F7AF11D0C77}">
            <xm:f>NOT(ISERROR(SEARCH(#REF! ="text",AU7)))</xm:f>
            <xm:f>#REF! ="text"</xm:f>
            <x14:dxf>
              <fill>
                <patternFill>
                  <bgColor theme="7" tint="0.79998168889431442"/>
                </patternFill>
              </fill>
            </x14:dxf>
          </x14:cfRule>
          <xm:sqref>AU16:AU20 AU13 AU27:AU31 AU9:AU10 AU7</xm:sqref>
        </x14:conditionalFormatting>
        <x14:conditionalFormatting xmlns:xm="http://schemas.microsoft.com/office/excel/2006/main">
          <x14:cfRule type="containsText" priority="51" operator="containsText" id="{8B31F91B-6F1E-460C-8966-100C1543ADB2}">
            <xm:f>NOT(ISERROR(SEARCH($A13 ="text",AU7)))</xm:f>
            <xm:f>$A13 ="text"</xm:f>
            <x14:dxf>
              <fill>
                <patternFill>
                  <bgColor theme="7" tint="0.79998168889431442"/>
                </patternFill>
              </fill>
            </x14:dxf>
          </x14:cfRule>
          <xm:sqref>AU7:AU8</xm:sqref>
        </x14:conditionalFormatting>
        <x14:conditionalFormatting xmlns:xm="http://schemas.microsoft.com/office/excel/2006/main">
          <x14:cfRule type="containsText" priority="47" operator="containsText" id="{C9B0FE78-7A7C-4CAE-B67B-E10A88DCBF6C}">
            <xm:f>NOT(ISERROR(SEARCH(#REF! ="text",AU7)))</xm:f>
            <xm:f>#REF! ="text"</xm:f>
            <x14:dxf>
              <fill>
                <patternFill>
                  <bgColor theme="7" tint="0.79998168889431442"/>
                </patternFill>
              </fill>
            </x14:dxf>
          </x14:cfRule>
          <xm:sqref>AU14:AU15 AU11:AU12 AU7</xm:sqref>
        </x14:conditionalFormatting>
        <x14:conditionalFormatting xmlns:xm="http://schemas.microsoft.com/office/excel/2006/main">
          <x14:cfRule type="containsText" priority="52" operator="containsText" id="{28F03E7D-30E6-4300-915B-263A65E102DA}">
            <xm:f>NOT(ISERROR(SEARCH($A139 ="text",AU32)))</xm:f>
            <xm:f>$A139 ="text"</xm:f>
            <x14:dxf>
              <fill>
                <patternFill>
                  <bgColor theme="7" tint="0.79998168889431442"/>
                </patternFill>
              </fill>
            </x14:dxf>
          </x14:cfRule>
          <xm:sqref>AU32:AU33</xm:sqref>
        </x14:conditionalFormatting>
        <x14:conditionalFormatting xmlns:xm="http://schemas.microsoft.com/office/excel/2006/main">
          <x14:cfRule type="containsText" priority="44" operator="containsText" id="{2E31EE7A-A8D6-4671-99F2-6F4968F971C1}">
            <xm:f>NOT(ISERROR(SEARCH($A26 ="text",AV21)))</xm:f>
            <xm:f>$A26 ="text"</xm:f>
            <x14:dxf>
              <fill>
                <patternFill>
                  <bgColor theme="7" tint="0.79998168889431442"/>
                </patternFill>
              </fill>
            </x14:dxf>
          </x14:cfRule>
          <xm:sqref>AV21:BB26</xm:sqref>
        </x14:conditionalFormatting>
        <x14:conditionalFormatting xmlns:xm="http://schemas.microsoft.com/office/excel/2006/main">
          <x14:cfRule type="containsText" priority="45" operator="containsText" id="{FB8EED04-D2F4-48A0-8207-8C92ED66C684}">
            <xm:f>NOT(ISERROR(SEARCH(#REF! ="text",AV7)))</xm:f>
            <xm:f>#REF! ="text"</xm:f>
            <x14:dxf>
              <fill>
                <patternFill>
                  <bgColor theme="7" tint="0.79998168889431442"/>
                </patternFill>
              </fill>
            </x14:dxf>
          </x14:cfRule>
          <xm:sqref>AV22:BB31 AV12:BB20 AV9:BB10 AV7:BB7</xm:sqref>
        </x14:conditionalFormatting>
        <x14:conditionalFormatting xmlns:xm="http://schemas.microsoft.com/office/excel/2006/main">
          <x14:cfRule type="containsText" priority="46" operator="containsText" id="{51ED7BBD-B3CF-4F93-806D-36DBB6A2D73D}">
            <xm:f>NOT(ISERROR(SEARCH($A13 ="text",AV7)))</xm:f>
            <xm:f>$A13 ="text"</xm:f>
            <x14:dxf>
              <fill>
                <patternFill>
                  <bgColor theme="7" tint="0.79998168889431442"/>
                </patternFill>
              </fill>
            </x14:dxf>
          </x14:cfRule>
          <xm:sqref>AV7:BB8</xm:sqref>
        </x14:conditionalFormatting>
        <x14:conditionalFormatting xmlns:xm="http://schemas.microsoft.com/office/excel/2006/main">
          <x14:cfRule type="containsText" priority="42" operator="containsText" id="{D6A5393C-DFF4-4653-B3B0-AC62BFAD3C85}">
            <xm:f>NOT(ISERROR(SEARCH(#REF! ="text",AV7)))</xm:f>
            <xm:f>#REF! ="text"</xm:f>
            <x14:dxf>
              <fill>
                <patternFill>
                  <bgColor theme="7" tint="0.79998168889431442"/>
                </patternFill>
              </fill>
            </x14:dxf>
          </x14:cfRule>
          <xm:sqref>AV14:BB15 AV11:BB12 AV7:BB7</xm:sqref>
        </x14:conditionalFormatting>
        <x14:conditionalFormatting xmlns:xm="http://schemas.microsoft.com/office/excel/2006/main">
          <x14:cfRule type="containsText" priority="41" operator="containsText" id="{E8D328AD-DBC6-4186-9B83-27B538FCDE74}">
            <xm:f>NOT(ISERROR(SEARCH(#REF! ="text",AV12)))</xm:f>
            <xm:f>#REF! ="text"</xm:f>
            <x14:dxf>
              <fill>
                <patternFill>
                  <bgColor theme="7" tint="0.79998168889431442"/>
                </patternFill>
              </fill>
            </x14:dxf>
          </x14:cfRule>
          <xm:sqref>AV12:BB12</xm:sqref>
        </x14:conditionalFormatting>
        <x14:conditionalFormatting xmlns:xm="http://schemas.microsoft.com/office/excel/2006/main">
          <x14:cfRule type="containsText" priority="40" operator="containsText" id="{8BF72EB0-2573-44EB-B743-878345945386}">
            <xm:f>NOT(ISERROR(SEARCH(#REF! ="text",AX12)))</xm:f>
            <xm:f>#REF! ="text"</xm:f>
            <x14:dxf>
              <fill>
                <patternFill>
                  <bgColor theme="7" tint="0.79998168889431442"/>
                </patternFill>
              </fill>
            </x14:dxf>
          </x14:cfRule>
          <xm:sqref>AX12:BB12</xm:sqref>
        </x14:conditionalFormatting>
        <x14:conditionalFormatting xmlns:xm="http://schemas.microsoft.com/office/excel/2006/main">
          <x14:cfRule type="containsText" priority="36" operator="containsText" id="{5CBF246C-DD2C-4CEC-B913-6264A23CDA0E}">
            <xm:f>NOT(ISERROR(SEARCH($A26 ="text",BC21)))</xm:f>
            <xm:f>$A26 ="text"</xm:f>
            <x14:dxf>
              <fill>
                <patternFill>
                  <bgColor theme="7" tint="0.79998168889431442"/>
                </patternFill>
              </fill>
            </x14:dxf>
          </x14:cfRule>
          <xm:sqref>BC21:BC26</xm:sqref>
        </x14:conditionalFormatting>
        <x14:conditionalFormatting xmlns:xm="http://schemas.microsoft.com/office/excel/2006/main">
          <x14:cfRule type="containsText" priority="37" operator="containsText" id="{B3DB4D20-1289-4600-AF60-D4DF6DFC924F}">
            <xm:f>NOT(ISERROR(SEARCH(#REF! ="text",BC7)))</xm:f>
            <xm:f>#REF! ="text"</xm:f>
            <x14:dxf>
              <fill>
                <patternFill>
                  <bgColor theme="7" tint="0.79998168889431442"/>
                </patternFill>
              </fill>
            </x14:dxf>
          </x14:cfRule>
          <xm:sqref>BC16:BC20 BC13 BC27:BC31 BC9:BC10 BC7</xm:sqref>
        </x14:conditionalFormatting>
        <x14:conditionalFormatting xmlns:xm="http://schemas.microsoft.com/office/excel/2006/main">
          <x14:cfRule type="containsText" priority="38" operator="containsText" id="{37D74F9E-078D-43DB-903A-D2B32F6C3366}">
            <xm:f>NOT(ISERROR(SEARCH($A13 ="text",BC7)))</xm:f>
            <xm:f>$A13 ="text"</xm:f>
            <x14:dxf>
              <fill>
                <patternFill>
                  <bgColor theme="7" tint="0.79998168889431442"/>
                </patternFill>
              </fill>
            </x14:dxf>
          </x14:cfRule>
          <xm:sqref>BC7:BC8</xm:sqref>
        </x14:conditionalFormatting>
        <x14:conditionalFormatting xmlns:xm="http://schemas.microsoft.com/office/excel/2006/main">
          <x14:cfRule type="containsText" priority="34" operator="containsText" id="{03BCD2E2-93B7-4C4D-B118-1E884659B41A}">
            <xm:f>NOT(ISERROR(SEARCH(#REF! ="text",BC7)))</xm:f>
            <xm:f>#REF! ="text"</xm:f>
            <x14:dxf>
              <fill>
                <patternFill>
                  <bgColor theme="7" tint="0.79998168889431442"/>
                </patternFill>
              </fill>
            </x14:dxf>
          </x14:cfRule>
          <xm:sqref>BC14:BC15 BC11:BC12 BC7</xm:sqref>
        </x14:conditionalFormatting>
        <x14:conditionalFormatting xmlns:xm="http://schemas.microsoft.com/office/excel/2006/main">
          <x14:cfRule type="containsText" priority="39" operator="containsText" id="{C2E0D490-B08B-4599-BFF4-49CA86CCA7CA}">
            <xm:f>NOT(ISERROR(SEARCH($A139 ="text",BC32)))</xm:f>
            <xm:f>$A139 ="text"</xm:f>
            <x14:dxf>
              <fill>
                <patternFill>
                  <bgColor theme="7" tint="0.79998168889431442"/>
                </patternFill>
              </fill>
            </x14:dxf>
          </x14:cfRule>
          <xm:sqref>BC32:BC33</xm:sqref>
        </x14:conditionalFormatting>
        <x14:conditionalFormatting xmlns:xm="http://schemas.microsoft.com/office/excel/2006/main">
          <x14:cfRule type="containsText" priority="31" operator="containsText" id="{5DDEC2D7-25B9-4F50-B3FD-00D33DEE5078}">
            <xm:f>NOT(ISERROR(SEARCH($A26 ="text",BD21)))</xm:f>
            <xm:f>$A26 ="text"</xm:f>
            <x14:dxf>
              <fill>
                <patternFill>
                  <bgColor theme="7" tint="0.79998168889431442"/>
                </patternFill>
              </fill>
            </x14:dxf>
          </x14:cfRule>
          <xm:sqref>BD21:BJ26</xm:sqref>
        </x14:conditionalFormatting>
        <x14:conditionalFormatting xmlns:xm="http://schemas.microsoft.com/office/excel/2006/main">
          <x14:cfRule type="containsText" priority="32" operator="containsText" id="{C19B6655-892D-4CE6-BBFE-AE1313D46662}">
            <xm:f>NOT(ISERROR(SEARCH(#REF! ="text",BD9)))</xm:f>
            <xm:f>#REF! ="text"</xm:f>
            <x14:dxf>
              <fill>
                <patternFill>
                  <bgColor theme="7" tint="0.79998168889431442"/>
                </patternFill>
              </fill>
            </x14:dxf>
          </x14:cfRule>
          <xm:sqref>BD22:BJ31 BD12:BJ20 BD9:BJ10</xm:sqref>
        </x14:conditionalFormatting>
        <x14:conditionalFormatting xmlns:xm="http://schemas.microsoft.com/office/excel/2006/main">
          <x14:cfRule type="containsText" priority="33" operator="containsText" id="{B2C3495C-FCD0-4E54-9C8B-2DBCABF7CC02}">
            <xm:f>NOT(ISERROR(SEARCH($A14 ="text",BD8)))</xm:f>
            <xm:f>$A14 ="text"</xm:f>
            <x14:dxf>
              <fill>
                <patternFill>
                  <bgColor theme="7" tint="0.79998168889431442"/>
                </patternFill>
              </fill>
            </x14:dxf>
          </x14:cfRule>
          <xm:sqref>BD8:BJ8</xm:sqref>
        </x14:conditionalFormatting>
        <x14:conditionalFormatting xmlns:xm="http://schemas.microsoft.com/office/excel/2006/main">
          <x14:cfRule type="containsText" priority="29" operator="containsText" id="{4D6E31AD-D4CC-4942-AE4F-BCC3DE5DC283}">
            <xm:f>NOT(ISERROR(SEARCH(#REF! ="text",BD11)))</xm:f>
            <xm:f>#REF! ="text"</xm:f>
            <x14:dxf>
              <fill>
                <patternFill>
                  <bgColor theme="7" tint="0.79998168889431442"/>
                </patternFill>
              </fill>
            </x14:dxf>
          </x14:cfRule>
          <xm:sqref>BD14:BJ15 BD11:BJ12</xm:sqref>
        </x14:conditionalFormatting>
        <x14:conditionalFormatting xmlns:xm="http://schemas.microsoft.com/office/excel/2006/main">
          <x14:cfRule type="containsText" priority="28" operator="containsText" id="{95328E89-19D6-4538-83D7-7710391DBB8A}">
            <xm:f>NOT(ISERROR(SEARCH(#REF! ="text",BD12)))</xm:f>
            <xm:f>#REF! ="text"</xm:f>
            <x14:dxf>
              <fill>
                <patternFill>
                  <bgColor theme="7" tint="0.79998168889431442"/>
                </patternFill>
              </fill>
            </x14:dxf>
          </x14:cfRule>
          <xm:sqref>BD12:BJ12</xm:sqref>
        </x14:conditionalFormatting>
        <x14:conditionalFormatting xmlns:xm="http://schemas.microsoft.com/office/excel/2006/main">
          <x14:cfRule type="containsText" priority="27" operator="containsText" id="{EC679191-F7AE-4829-A8EC-07126EB7D985}">
            <xm:f>NOT(ISERROR(SEARCH(#REF! ="text",BF12)))</xm:f>
            <xm:f>#REF! ="text"</xm:f>
            <x14:dxf>
              <fill>
                <patternFill>
                  <bgColor theme="7" tint="0.79998168889431442"/>
                </patternFill>
              </fill>
            </x14:dxf>
          </x14:cfRule>
          <xm:sqref>BF12:BJ12</xm:sqref>
        </x14:conditionalFormatting>
        <x14:conditionalFormatting xmlns:xm="http://schemas.microsoft.com/office/excel/2006/main">
          <x14:cfRule type="containsText" priority="23" operator="containsText" id="{0B012235-F891-4958-BB6E-CF742562428F}">
            <xm:f>NOT(ISERROR(SEARCH($A26 ="text",BK21)))</xm:f>
            <xm:f>$A26 ="text"</xm:f>
            <x14:dxf>
              <fill>
                <patternFill>
                  <bgColor theme="7" tint="0.79998168889431442"/>
                </patternFill>
              </fill>
            </x14:dxf>
          </x14:cfRule>
          <xm:sqref>BK21:BK26</xm:sqref>
        </x14:conditionalFormatting>
        <x14:conditionalFormatting xmlns:xm="http://schemas.microsoft.com/office/excel/2006/main">
          <x14:cfRule type="containsText" priority="24" operator="containsText" id="{FF2B5BD6-A65B-4C99-A47D-84F09355E8CB}">
            <xm:f>NOT(ISERROR(SEARCH(#REF! ="text",BK7)))</xm:f>
            <xm:f>#REF! ="text"</xm:f>
            <x14:dxf>
              <fill>
                <patternFill>
                  <bgColor theme="7" tint="0.79998168889431442"/>
                </patternFill>
              </fill>
            </x14:dxf>
          </x14:cfRule>
          <xm:sqref>BK16:BK20 BK13 BK27:BK31 BK9:BK10 BK7</xm:sqref>
        </x14:conditionalFormatting>
        <x14:conditionalFormatting xmlns:xm="http://schemas.microsoft.com/office/excel/2006/main">
          <x14:cfRule type="containsText" priority="25" operator="containsText" id="{4392987E-DD86-4D2B-B0C0-585AEA912AC2}">
            <xm:f>NOT(ISERROR(SEARCH($A13 ="text",BK7)))</xm:f>
            <xm:f>$A13 ="text"</xm:f>
            <x14:dxf>
              <fill>
                <patternFill>
                  <bgColor theme="7" tint="0.79998168889431442"/>
                </patternFill>
              </fill>
            </x14:dxf>
          </x14:cfRule>
          <xm:sqref>BK7:BK8</xm:sqref>
        </x14:conditionalFormatting>
        <x14:conditionalFormatting xmlns:xm="http://schemas.microsoft.com/office/excel/2006/main">
          <x14:cfRule type="containsText" priority="21" operator="containsText" id="{7FF8002B-48B5-408D-9A41-7E01129D324B}">
            <xm:f>NOT(ISERROR(SEARCH(#REF! ="text",BK7)))</xm:f>
            <xm:f>#REF! ="text"</xm:f>
            <x14:dxf>
              <fill>
                <patternFill>
                  <bgColor theme="7" tint="0.79998168889431442"/>
                </patternFill>
              </fill>
            </x14:dxf>
          </x14:cfRule>
          <xm:sqref>BK14:BK15 BK11:BK12 BK7</xm:sqref>
        </x14:conditionalFormatting>
        <x14:conditionalFormatting xmlns:xm="http://schemas.microsoft.com/office/excel/2006/main">
          <x14:cfRule type="containsText" priority="26" operator="containsText" id="{80000D94-10FC-4B4F-87C8-B0F3D3FB7E35}">
            <xm:f>NOT(ISERROR(SEARCH($A139 ="text",BK32)))</xm:f>
            <xm:f>$A139 ="text"</xm:f>
            <x14:dxf>
              <fill>
                <patternFill>
                  <bgColor theme="7" tint="0.79998168889431442"/>
                </patternFill>
              </fill>
            </x14:dxf>
          </x14:cfRule>
          <xm:sqref>BK32:BK33</xm:sqref>
        </x14:conditionalFormatting>
        <x14:conditionalFormatting xmlns:xm="http://schemas.microsoft.com/office/excel/2006/main">
          <x14:cfRule type="containsText" priority="18" operator="containsText" id="{7E5BF1FD-18A5-43CF-83C3-C3623DCFDD6D}">
            <xm:f>NOT(ISERROR(SEARCH($A26 ="text",BL21)))</xm:f>
            <xm:f>$A26 ="text"</xm:f>
            <x14:dxf>
              <fill>
                <patternFill>
                  <bgColor theme="7" tint="0.79998168889431442"/>
                </patternFill>
              </fill>
            </x14:dxf>
          </x14:cfRule>
          <xm:sqref>BL21:BR26</xm:sqref>
        </x14:conditionalFormatting>
        <x14:conditionalFormatting xmlns:xm="http://schemas.microsoft.com/office/excel/2006/main">
          <x14:cfRule type="containsText" priority="19" operator="containsText" id="{12E0EBBB-E5A2-4B8D-9BDD-895BA580797A}">
            <xm:f>NOT(ISERROR(SEARCH(#REF! ="text",BL7)))</xm:f>
            <xm:f>#REF! ="text"</xm:f>
            <x14:dxf>
              <fill>
                <patternFill>
                  <bgColor theme="7" tint="0.79998168889431442"/>
                </patternFill>
              </fill>
            </x14:dxf>
          </x14:cfRule>
          <xm:sqref>BL22:BR31 BL12:BR20 BL9:BR10 BL7:BR7</xm:sqref>
        </x14:conditionalFormatting>
        <x14:conditionalFormatting xmlns:xm="http://schemas.microsoft.com/office/excel/2006/main">
          <x14:cfRule type="containsText" priority="20" operator="containsText" id="{3D5B7F17-F369-4F28-BCEF-93166F99BB74}">
            <xm:f>NOT(ISERROR(SEARCH($A13 ="text",BL7)))</xm:f>
            <xm:f>$A13 ="text"</xm:f>
            <x14:dxf>
              <fill>
                <patternFill>
                  <bgColor theme="7" tint="0.79998168889431442"/>
                </patternFill>
              </fill>
            </x14:dxf>
          </x14:cfRule>
          <xm:sqref>BL7:BR8</xm:sqref>
        </x14:conditionalFormatting>
        <x14:conditionalFormatting xmlns:xm="http://schemas.microsoft.com/office/excel/2006/main">
          <x14:cfRule type="containsText" priority="16" operator="containsText" id="{5C27D6AB-3401-4659-841B-87534F763D8B}">
            <xm:f>NOT(ISERROR(SEARCH(#REF! ="text",BL7)))</xm:f>
            <xm:f>#REF! ="text"</xm:f>
            <x14:dxf>
              <fill>
                <patternFill>
                  <bgColor theme="7" tint="0.79998168889431442"/>
                </patternFill>
              </fill>
            </x14:dxf>
          </x14:cfRule>
          <xm:sqref>BL14:BR15 BL11:BR12 BL7:BR7</xm:sqref>
        </x14:conditionalFormatting>
        <x14:conditionalFormatting xmlns:xm="http://schemas.microsoft.com/office/excel/2006/main">
          <x14:cfRule type="containsText" priority="15" operator="containsText" id="{5863BC57-36DE-4D2F-9C09-DF78FE6CD770}">
            <xm:f>NOT(ISERROR(SEARCH(#REF! ="text",BL12)))</xm:f>
            <xm:f>#REF! ="text"</xm:f>
            <x14:dxf>
              <fill>
                <patternFill>
                  <bgColor theme="7" tint="0.79998168889431442"/>
                </patternFill>
              </fill>
            </x14:dxf>
          </x14:cfRule>
          <xm:sqref>BL12:BR12</xm:sqref>
        </x14:conditionalFormatting>
        <x14:conditionalFormatting xmlns:xm="http://schemas.microsoft.com/office/excel/2006/main">
          <x14:cfRule type="containsText" priority="14" operator="containsText" id="{A5838A6F-E790-44DB-9AD8-E09CB0C79D24}">
            <xm:f>NOT(ISERROR(SEARCH(#REF! ="text",BN12)))</xm:f>
            <xm:f>#REF! ="text"</xm:f>
            <x14:dxf>
              <fill>
                <patternFill>
                  <bgColor theme="7" tint="0.79998168889431442"/>
                </patternFill>
              </fill>
            </x14:dxf>
          </x14:cfRule>
          <xm:sqref>BN12:BR12</xm:sqref>
        </x14:conditionalFormatting>
        <x14:conditionalFormatting xmlns:xm="http://schemas.microsoft.com/office/excel/2006/main">
          <x14:cfRule type="containsText" priority="11" operator="containsText" id="{13625C10-D16B-404F-993E-69AEAEA8F7B6}">
            <xm:f>NOT(ISERROR(SEARCH($A26 ="text",BT21)))</xm:f>
            <xm:f>$A26 ="text"</xm:f>
            <x14:dxf>
              <fill>
                <patternFill>
                  <bgColor theme="7" tint="0.79998168889431442"/>
                </patternFill>
              </fill>
            </x14:dxf>
          </x14:cfRule>
          <xm:sqref>BT21:BZ26</xm:sqref>
        </x14:conditionalFormatting>
        <x14:conditionalFormatting xmlns:xm="http://schemas.microsoft.com/office/excel/2006/main">
          <x14:cfRule type="containsText" priority="12" operator="containsText" id="{05EF7030-0B12-4F5E-A80B-B1D4BAF92595}">
            <xm:f>NOT(ISERROR(SEARCH(#REF! ="text",BT7)))</xm:f>
            <xm:f>#REF! ="text"</xm:f>
            <x14:dxf>
              <fill>
                <patternFill>
                  <bgColor theme="7" tint="0.79998168889431442"/>
                </patternFill>
              </fill>
            </x14:dxf>
          </x14:cfRule>
          <xm:sqref>BT22:BZ31 BT12:BZ20 BT9:BZ10 BT7:BZ7</xm:sqref>
        </x14:conditionalFormatting>
        <x14:conditionalFormatting xmlns:xm="http://schemas.microsoft.com/office/excel/2006/main">
          <x14:cfRule type="containsText" priority="13" operator="containsText" id="{5B261AF8-D59C-4539-B5B7-E4A82E8D4996}">
            <xm:f>NOT(ISERROR(SEARCH($A13 ="text",BT7)))</xm:f>
            <xm:f>$A13 ="text"</xm:f>
            <x14:dxf>
              <fill>
                <patternFill>
                  <bgColor theme="7" tint="0.79998168889431442"/>
                </patternFill>
              </fill>
            </x14:dxf>
          </x14:cfRule>
          <xm:sqref>BT7:BZ8</xm:sqref>
        </x14:conditionalFormatting>
        <x14:conditionalFormatting xmlns:xm="http://schemas.microsoft.com/office/excel/2006/main">
          <x14:cfRule type="containsText" priority="9" operator="containsText" id="{582DCE3C-96A8-4017-A11A-97BD0ABF5984}">
            <xm:f>NOT(ISERROR(SEARCH(#REF! ="text",BT7)))</xm:f>
            <xm:f>#REF! ="text"</xm:f>
            <x14:dxf>
              <fill>
                <patternFill>
                  <bgColor theme="7" tint="0.79998168889431442"/>
                </patternFill>
              </fill>
            </x14:dxf>
          </x14:cfRule>
          <xm:sqref>BT14:BZ15 BT11:BZ12 BT7:BZ7</xm:sqref>
        </x14:conditionalFormatting>
        <x14:conditionalFormatting xmlns:xm="http://schemas.microsoft.com/office/excel/2006/main">
          <x14:cfRule type="containsText" priority="8" operator="containsText" id="{862A7409-1E88-4BB8-8D05-43CCFC6A3F36}">
            <xm:f>NOT(ISERROR(SEARCH(#REF! ="text",BT12)))</xm:f>
            <xm:f>#REF! ="text"</xm:f>
            <x14:dxf>
              <fill>
                <patternFill>
                  <bgColor theme="7" tint="0.79998168889431442"/>
                </patternFill>
              </fill>
            </x14:dxf>
          </x14:cfRule>
          <xm:sqref>BT12:BZ12</xm:sqref>
        </x14:conditionalFormatting>
        <x14:conditionalFormatting xmlns:xm="http://schemas.microsoft.com/office/excel/2006/main">
          <x14:cfRule type="containsText" priority="7" operator="containsText" id="{B5CCB3F7-4016-4B88-847E-884912C88B55}">
            <xm:f>NOT(ISERROR(SEARCH(#REF! ="text",BV12)))</xm:f>
            <xm:f>#REF! ="text"</xm:f>
            <x14:dxf>
              <fill>
                <patternFill>
                  <bgColor theme="7" tint="0.79998168889431442"/>
                </patternFill>
              </fill>
            </x14:dxf>
          </x14:cfRule>
          <xm:sqref>BV12:BZ12</xm:sqref>
        </x14:conditionalFormatting>
        <x14:conditionalFormatting xmlns:xm="http://schemas.microsoft.com/office/excel/2006/main">
          <x14:cfRule type="containsText" priority="3" operator="containsText" id="{CD3B4ABE-0ACE-44AC-A02E-C2C4C66C3937}">
            <xm:f>NOT(ISERROR(SEARCH($A26 ="text",BS21)))</xm:f>
            <xm:f>$A26 ="text"</xm:f>
            <x14:dxf>
              <fill>
                <patternFill>
                  <bgColor theme="7" tint="0.79998168889431442"/>
                </patternFill>
              </fill>
            </x14:dxf>
          </x14:cfRule>
          <xm:sqref>BS21:BS26</xm:sqref>
        </x14:conditionalFormatting>
        <x14:conditionalFormatting xmlns:xm="http://schemas.microsoft.com/office/excel/2006/main">
          <x14:cfRule type="containsText" priority="4" operator="containsText" id="{B7AE96ED-052F-4983-B2D8-96425ED480EC}">
            <xm:f>NOT(ISERROR(SEARCH(#REF! ="text",BS7)))</xm:f>
            <xm:f>#REF! ="text"</xm:f>
            <x14:dxf>
              <fill>
                <patternFill>
                  <bgColor theme="7" tint="0.79998168889431442"/>
                </patternFill>
              </fill>
            </x14:dxf>
          </x14:cfRule>
          <xm:sqref>BS16:BS20 BS13 BS27:BS31 BS9:BS10 BS7</xm:sqref>
        </x14:conditionalFormatting>
        <x14:conditionalFormatting xmlns:xm="http://schemas.microsoft.com/office/excel/2006/main">
          <x14:cfRule type="containsText" priority="5" operator="containsText" id="{6B6FEB1D-111D-4366-8BB4-0645E97E1FC6}">
            <xm:f>NOT(ISERROR(SEARCH($A13 ="text",BS7)))</xm:f>
            <xm:f>$A13 ="text"</xm:f>
            <x14:dxf>
              <fill>
                <patternFill>
                  <bgColor theme="7" tint="0.79998168889431442"/>
                </patternFill>
              </fill>
            </x14:dxf>
          </x14:cfRule>
          <xm:sqref>BS7:BS8</xm:sqref>
        </x14:conditionalFormatting>
        <x14:conditionalFormatting xmlns:xm="http://schemas.microsoft.com/office/excel/2006/main">
          <x14:cfRule type="containsText" priority="1" operator="containsText" id="{F10D2E82-E784-479B-A99F-4C00D9E11AA8}">
            <xm:f>NOT(ISERROR(SEARCH(#REF! ="text",BS7)))</xm:f>
            <xm:f>#REF! ="text"</xm:f>
            <x14:dxf>
              <fill>
                <patternFill>
                  <bgColor theme="7" tint="0.79998168889431442"/>
                </patternFill>
              </fill>
            </x14:dxf>
          </x14:cfRule>
          <xm:sqref>BS14:BS15 BS11:BS12 BS7</xm:sqref>
        </x14:conditionalFormatting>
        <x14:conditionalFormatting xmlns:xm="http://schemas.microsoft.com/office/excel/2006/main">
          <x14:cfRule type="containsText" priority="6" operator="containsText" id="{3BD07DC5-2E6F-492D-AB35-70B76FB6F42D}">
            <xm:f>NOT(ISERROR(SEARCH($A139 ="text",BS32)))</xm:f>
            <xm:f>$A139 ="text"</xm:f>
            <x14:dxf>
              <fill>
                <patternFill>
                  <bgColor theme="7" tint="0.79998168889431442"/>
                </patternFill>
              </fill>
            </x14:dxf>
          </x14:cfRule>
          <xm:sqref>BS32:BS33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22"/>
  <sheetViews>
    <sheetView showGridLines="0" zoomScale="40" zoomScaleNormal="40" workbookViewId="0">
      <selection activeCell="E39" sqref="E39"/>
    </sheetView>
  </sheetViews>
  <sheetFormatPr defaultColWidth="11.125" defaultRowHeight="15" customHeight="1"/>
  <cols>
    <col min="1" max="7" width="25.625" style="4" customWidth="1"/>
    <col min="8" max="14" width="5.625" style="4" customWidth="1"/>
    <col min="15" max="15" width="185.125" style="4" bestFit="1" customWidth="1"/>
    <col min="16" max="16" width="5.5" style="4" bestFit="1" customWidth="1"/>
    <col min="17" max="17" width="8" style="4" bestFit="1" customWidth="1"/>
    <col min="18" max="18" width="9.5" style="4" bestFit="1" customWidth="1"/>
    <col min="19" max="19" width="10.75" style="4" bestFit="1" customWidth="1"/>
    <col min="20" max="20" width="8" style="4" bestFit="1" customWidth="1"/>
    <col min="21" max="22" width="5.5" style="4" bestFit="1" customWidth="1"/>
    <col min="23" max="23" width="82.375" style="4" customWidth="1"/>
    <col min="24" max="26" width="25.625" style="4" customWidth="1"/>
    <col min="27" max="27" width="14.625" style="4" customWidth="1"/>
    <col min="28" max="28" width="13.875" style="4" customWidth="1"/>
    <col min="29" max="29" width="10.375" style="4" customWidth="1"/>
    <col min="30" max="30" width="7.625" style="4" customWidth="1"/>
    <col min="31" max="31" width="42.625" style="4" customWidth="1"/>
    <col min="32" max="38" width="7.625" style="4" customWidth="1"/>
    <col min="39" max="39" width="78.125" style="4" customWidth="1"/>
    <col min="40" max="46" width="25.625" style="4" customWidth="1"/>
    <col min="47" max="47" width="60.5" style="4" customWidth="1"/>
    <col min="48" max="54" width="11.125" style="4" customWidth="1"/>
    <col min="55" max="55" width="31.75" style="4" bestFit="1" customWidth="1"/>
    <col min="56" max="62" width="11.125" style="4" customWidth="1"/>
    <col min="63" max="63" width="31.75" style="4" bestFit="1" customWidth="1"/>
    <col min="64" max="70" width="11.125" style="4" customWidth="1"/>
    <col min="71" max="71" width="31.75" style="4" bestFit="1" customWidth="1"/>
    <col min="72" max="78" width="11.125" style="4" customWidth="1"/>
    <col min="79" max="16384" width="11.125" style="4"/>
  </cols>
  <sheetData>
    <row r="1" spans="1:97" ht="30" customHeight="1">
      <c r="A1" s="136" t="s">
        <v>530</v>
      </c>
    </row>
    <row r="2" spans="1:97" ht="30" customHeight="1">
      <c r="A2" s="7">
        <v>44082</v>
      </c>
      <c r="B2" s="4" t="str">
        <f>Baseline!B2</f>
        <v>Probst, Thomas</v>
      </c>
      <c r="D2" s="4" t="str">
        <f>Baseline!D2</f>
        <v>thomas.probst@donau-uni.ac.at</v>
      </c>
    </row>
    <row r="3" spans="1:97" ht="30" customHeight="1">
      <c r="A3" s="7">
        <v>44144</v>
      </c>
      <c r="B3" s="4" t="str">
        <f>Baseline!B3</f>
        <v>Allgaier, Johannes</v>
      </c>
      <c r="D3" s="4" t="str">
        <f>Baseline!D3</f>
        <v>johannes.allgaier@uni-wuerzburg.de</v>
      </c>
    </row>
    <row r="4" spans="1:97" ht="30" customHeight="1" thickBot="1">
      <c r="A4" s="7"/>
      <c r="D4" s="135"/>
      <c r="E4" s="135"/>
      <c r="F4" s="135"/>
      <c r="G4" s="135"/>
      <c r="J4" s="122"/>
      <c r="K4" s="122"/>
      <c r="L4" s="122"/>
      <c r="M4" s="122"/>
      <c r="N4" s="122"/>
    </row>
    <row r="5" spans="1:97" s="8" customFormat="1" ht="15" customHeight="1" thickBot="1">
      <c r="G5" s="84"/>
      <c r="H5" s="84"/>
      <c r="I5" s="84"/>
      <c r="J5" s="84"/>
      <c r="K5" s="84"/>
      <c r="L5" s="84"/>
      <c r="M5" s="84"/>
      <c r="N5" s="84"/>
      <c r="O5" s="9" t="s">
        <v>6</v>
      </c>
      <c r="P5" s="5"/>
      <c r="Q5" s="5"/>
      <c r="R5" s="5"/>
      <c r="S5" s="5"/>
      <c r="T5" s="5"/>
      <c r="U5" s="5"/>
      <c r="V5" s="5"/>
      <c r="W5" s="10" t="s">
        <v>7</v>
      </c>
      <c r="X5" s="85"/>
      <c r="Y5" s="85"/>
      <c r="Z5" s="85"/>
      <c r="AA5" s="85"/>
      <c r="AB5" s="85"/>
      <c r="AC5" s="85"/>
      <c r="AD5" s="85"/>
      <c r="AE5" s="86" t="s">
        <v>8</v>
      </c>
      <c r="AF5" s="87"/>
      <c r="AG5" s="87"/>
      <c r="AH5" s="87"/>
      <c r="AI5" s="87"/>
      <c r="AJ5" s="87"/>
      <c r="AK5" s="87"/>
      <c r="AL5" s="88"/>
      <c r="AM5" s="89" t="s">
        <v>9</v>
      </c>
      <c r="AN5" s="89"/>
      <c r="AO5" s="89"/>
      <c r="AP5" s="89"/>
      <c r="AQ5" s="89"/>
      <c r="AR5" s="89"/>
      <c r="AS5" s="89"/>
      <c r="AT5" s="89"/>
      <c r="AU5" s="90" t="s">
        <v>531</v>
      </c>
      <c r="AV5" s="91"/>
      <c r="AW5" s="91"/>
      <c r="AX5" s="91"/>
      <c r="AY5" s="91"/>
      <c r="AZ5" s="91"/>
      <c r="BA5" s="91"/>
      <c r="BB5" s="92"/>
      <c r="BC5" s="93" t="s">
        <v>11</v>
      </c>
      <c r="BD5" s="94"/>
      <c r="BE5" s="94"/>
      <c r="BF5" s="94"/>
      <c r="BG5" s="94"/>
      <c r="BH5" s="94"/>
      <c r="BI5" s="94"/>
      <c r="BJ5" s="95"/>
      <c r="BK5" s="96" t="s">
        <v>12</v>
      </c>
      <c r="BL5" s="97"/>
      <c r="BM5" s="97"/>
      <c r="BN5" s="97"/>
      <c r="BO5" s="97"/>
      <c r="BP5" s="97"/>
      <c r="BQ5" s="97"/>
      <c r="BR5" s="98"/>
      <c r="BS5" s="99" t="s">
        <v>13</v>
      </c>
      <c r="BT5" s="100"/>
      <c r="BU5" s="100"/>
      <c r="BV5" s="100"/>
      <c r="BW5" s="100"/>
      <c r="BX5" s="100"/>
      <c r="BY5" s="100"/>
      <c r="BZ5" s="101"/>
    </row>
    <row r="6" spans="1:97" s="8" customFormat="1" ht="15" customHeight="1">
      <c r="A6" s="20" t="s">
        <v>14</v>
      </c>
      <c r="B6" s="40" t="s">
        <v>15</v>
      </c>
      <c r="C6" s="41" t="s">
        <v>16</v>
      </c>
      <c r="D6" s="41" t="s">
        <v>17</v>
      </c>
      <c r="E6" s="41" t="s">
        <v>18</v>
      </c>
      <c r="F6" s="41" t="s">
        <v>19</v>
      </c>
      <c r="G6" s="42" t="s">
        <v>20</v>
      </c>
      <c r="H6" s="20" t="s">
        <v>21</v>
      </c>
      <c r="I6" s="21" t="s">
        <v>22</v>
      </c>
      <c r="J6" s="21" t="s">
        <v>23</v>
      </c>
      <c r="K6" s="21" t="s">
        <v>24</v>
      </c>
      <c r="L6" s="21" t="s">
        <v>25</v>
      </c>
      <c r="M6" s="21" t="s">
        <v>26</v>
      </c>
      <c r="N6" s="21" t="s">
        <v>27</v>
      </c>
      <c r="O6" s="20" t="s">
        <v>28</v>
      </c>
      <c r="P6" s="21" t="s">
        <v>29</v>
      </c>
      <c r="Q6" s="21" t="s">
        <v>30</v>
      </c>
      <c r="R6" s="21" t="s">
        <v>31</v>
      </c>
      <c r="S6" s="21" t="s">
        <v>32</v>
      </c>
      <c r="T6" s="21" t="s">
        <v>33</v>
      </c>
      <c r="U6" s="21" t="s">
        <v>34</v>
      </c>
      <c r="V6" s="21" t="s">
        <v>35</v>
      </c>
      <c r="W6" s="20" t="s">
        <v>36</v>
      </c>
      <c r="X6" s="21" t="s">
        <v>37</v>
      </c>
      <c r="Y6" s="21" t="s">
        <v>38</v>
      </c>
      <c r="Z6" s="21" t="s">
        <v>39</v>
      </c>
      <c r="AA6" s="21" t="s">
        <v>40</v>
      </c>
      <c r="AB6" s="21" t="s">
        <v>41</v>
      </c>
      <c r="AC6" s="21" t="s">
        <v>42</v>
      </c>
      <c r="AD6" s="50" t="s">
        <v>43</v>
      </c>
      <c r="AE6" s="20" t="s">
        <v>44</v>
      </c>
      <c r="AF6" s="41" t="s">
        <v>45</v>
      </c>
      <c r="AG6" s="41" t="s">
        <v>46</v>
      </c>
      <c r="AH6" s="41" t="s">
        <v>47</v>
      </c>
      <c r="AI6" s="41" t="s">
        <v>48</v>
      </c>
      <c r="AJ6" s="41" t="s">
        <v>49</v>
      </c>
      <c r="AK6" s="41" t="s">
        <v>50</v>
      </c>
      <c r="AL6" s="42" t="s">
        <v>51</v>
      </c>
      <c r="AM6" s="21" t="s">
        <v>52</v>
      </c>
      <c r="AN6" s="21" t="s">
        <v>53</v>
      </c>
      <c r="AO6" s="21" t="s">
        <v>54</v>
      </c>
      <c r="AP6" s="21" t="s">
        <v>55</v>
      </c>
      <c r="AQ6" s="21" t="s">
        <v>56</v>
      </c>
      <c r="AR6" s="21" t="s">
        <v>57</v>
      </c>
      <c r="AS6" s="21" t="s">
        <v>58</v>
      </c>
      <c r="AT6" s="21" t="s">
        <v>59</v>
      </c>
      <c r="AU6" s="61" t="s">
        <v>60</v>
      </c>
      <c r="AV6" s="62" t="s">
        <v>61</v>
      </c>
      <c r="AW6" s="63" t="s">
        <v>62</v>
      </c>
      <c r="AX6" s="62" t="s">
        <v>63</v>
      </c>
      <c r="AY6" s="63" t="s">
        <v>64</v>
      </c>
      <c r="AZ6" s="62" t="s">
        <v>65</v>
      </c>
      <c r="BA6" s="63" t="s">
        <v>66</v>
      </c>
      <c r="BB6" s="62" t="s">
        <v>67</v>
      </c>
      <c r="BC6" s="61" t="s">
        <v>68</v>
      </c>
      <c r="BD6" s="62" t="s">
        <v>69</v>
      </c>
      <c r="BE6" s="63" t="s">
        <v>70</v>
      </c>
      <c r="BF6" s="62" t="s">
        <v>71</v>
      </c>
      <c r="BG6" s="63" t="s">
        <v>72</v>
      </c>
      <c r="BH6" s="62" t="s">
        <v>73</v>
      </c>
      <c r="BI6" s="63" t="s">
        <v>74</v>
      </c>
      <c r="BJ6" s="62" t="s">
        <v>75</v>
      </c>
      <c r="BK6" s="61" t="s">
        <v>76</v>
      </c>
      <c r="BL6" s="62" t="s">
        <v>77</v>
      </c>
      <c r="BM6" s="63" t="s">
        <v>78</v>
      </c>
      <c r="BN6" s="62" t="s">
        <v>79</v>
      </c>
      <c r="BO6" s="63" t="s">
        <v>80</v>
      </c>
      <c r="BP6" s="62" t="s">
        <v>81</v>
      </c>
      <c r="BQ6" s="63" t="s">
        <v>82</v>
      </c>
      <c r="BR6" s="62" t="s">
        <v>83</v>
      </c>
      <c r="BS6" s="61" t="s">
        <v>84</v>
      </c>
      <c r="BT6" s="62" t="s">
        <v>85</v>
      </c>
      <c r="BU6" s="63" t="s">
        <v>86</v>
      </c>
      <c r="BV6" s="62" t="s">
        <v>87</v>
      </c>
      <c r="BW6" s="63" t="s">
        <v>88</v>
      </c>
      <c r="BX6" s="62" t="s">
        <v>89</v>
      </c>
      <c r="BY6" s="63" t="s">
        <v>90</v>
      </c>
      <c r="BZ6" s="62" t="s">
        <v>91</v>
      </c>
    </row>
    <row r="7" spans="1:97" s="14" customFormat="1" ht="15" customHeight="1">
      <c r="A7" s="34" t="s">
        <v>92</v>
      </c>
      <c r="B7" s="13"/>
      <c r="C7" s="13"/>
      <c r="D7" s="13"/>
      <c r="E7" s="13"/>
      <c r="F7" s="13"/>
      <c r="G7" s="13"/>
      <c r="H7" s="6"/>
      <c r="I7" s="6"/>
      <c r="J7" s="6"/>
      <c r="K7" s="6"/>
      <c r="L7" s="6"/>
      <c r="M7" s="6"/>
      <c r="N7" s="6"/>
      <c r="O7" s="83" t="s">
        <v>532</v>
      </c>
      <c r="P7" s="80"/>
      <c r="Q7" s="80"/>
      <c r="R7" s="80"/>
      <c r="S7" s="80"/>
      <c r="T7" s="80"/>
      <c r="U7" s="80"/>
      <c r="V7" s="80"/>
      <c r="W7" s="83" t="s">
        <v>533</v>
      </c>
      <c r="X7" s="80"/>
      <c r="Y7" s="80"/>
      <c r="Z7" s="80"/>
      <c r="AA7" s="80"/>
      <c r="AB7" s="80"/>
      <c r="AC7" s="80"/>
      <c r="AD7" s="102"/>
      <c r="AE7" s="123" t="s">
        <v>534</v>
      </c>
      <c r="AF7" s="124"/>
      <c r="AG7" s="124"/>
      <c r="AH7" s="124"/>
      <c r="AI7" s="124"/>
      <c r="AJ7" s="124"/>
      <c r="AK7" s="124"/>
      <c r="AL7" s="124"/>
      <c r="AM7" s="80" t="s">
        <v>535</v>
      </c>
      <c r="AN7" s="80"/>
      <c r="AO7" s="80"/>
      <c r="AP7" s="80"/>
      <c r="AQ7" s="80"/>
      <c r="AR7" s="80"/>
      <c r="AS7" s="80"/>
      <c r="AT7" s="80"/>
      <c r="AU7" s="123" t="s">
        <v>536</v>
      </c>
      <c r="AV7" s="124"/>
      <c r="AW7" s="124"/>
      <c r="AX7" s="124"/>
      <c r="AY7" s="124"/>
      <c r="AZ7" s="124"/>
      <c r="BA7" s="124"/>
      <c r="BB7" s="124"/>
      <c r="BC7" s="123" t="s">
        <v>537</v>
      </c>
      <c r="BD7" s="124"/>
      <c r="BE7" s="124"/>
      <c r="BF7" s="124"/>
      <c r="BG7" s="124"/>
      <c r="BH7" s="124"/>
      <c r="BI7" s="124"/>
      <c r="BJ7" s="124"/>
      <c r="BK7" s="123" t="s">
        <v>538</v>
      </c>
      <c r="BL7" s="124"/>
      <c r="BM7" s="124"/>
      <c r="BN7" s="124"/>
      <c r="BO7" s="124"/>
      <c r="BP7" s="124"/>
      <c r="BQ7" s="124"/>
      <c r="BR7" s="124"/>
      <c r="BS7" s="123" t="s">
        <v>539</v>
      </c>
      <c r="BT7" s="124"/>
      <c r="BU7" s="124"/>
      <c r="BV7" s="124"/>
      <c r="BW7" s="124"/>
      <c r="BX7" s="124"/>
      <c r="BY7" s="124"/>
      <c r="BZ7" s="124"/>
    </row>
    <row r="8" spans="1:97" s="14" customFormat="1" ht="15" customHeight="1">
      <c r="A8" s="34" t="s">
        <v>101</v>
      </c>
      <c r="B8" s="13"/>
      <c r="C8" s="13"/>
      <c r="D8" s="13"/>
      <c r="E8" s="13"/>
      <c r="F8" s="13"/>
      <c r="G8" s="13"/>
      <c r="H8" s="6"/>
      <c r="I8" s="6"/>
      <c r="J8" s="6"/>
      <c r="K8" s="6"/>
      <c r="L8" s="6"/>
      <c r="M8" s="6"/>
      <c r="N8" s="6"/>
      <c r="O8" s="34"/>
      <c r="P8" s="6"/>
      <c r="Q8" s="6"/>
      <c r="R8" s="6"/>
      <c r="S8" s="6"/>
      <c r="T8" s="6"/>
      <c r="U8" s="6"/>
      <c r="V8" s="6"/>
      <c r="W8" s="103"/>
      <c r="X8" s="104"/>
      <c r="Y8" s="104"/>
      <c r="Z8" s="104"/>
      <c r="AA8" s="104"/>
      <c r="AB8" s="104"/>
      <c r="AC8" s="104"/>
      <c r="AD8" s="105"/>
      <c r="AE8" s="125"/>
      <c r="AF8" s="126"/>
      <c r="AG8" s="126"/>
      <c r="AH8" s="126"/>
      <c r="AI8" s="126"/>
      <c r="AJ8" s="126"/>
      <c r="AK8" s="126"/>
      <c r="AL8" s="126"/>
      <c r="AM8" s="104"/>
      <c r="AN8" s="104"/>
      <c r="AO8" s="104"/>
      <c r="AP8" s="104"/>
      <c r="AQ8" s="104"/>
      <c r="AR8" s="104"/>
      <c r="AS8" s="104"/>
      <c r="AT8" s="104"/>
      <c r="AU8" s="125"/>
      <c r="AV8" s="126"/>
      <c r="AW8" s="126"/>
      <c r="AX8" s="126"/>
      <c r="AY8" s="126"/>
      <c r="AZ8" s="126"/>
      <c r="BA8" s="126"/>
      <c r="BB8" s="126"/>
      <c r="BC8" s="125"/>
      <c r="BD8" s="126"/>
      <c r="BE8" s="126"/>
      <c r="BF8" s="126"/>
      <c r="BG8" s="126"/>
      <c r="BH8" s="126"/>
      <c r="BI8" s="126"/>
      <c r="BJ8" s="126"/>
      <c r="BK8" s="125"/>
      <c r="BL8" s="126"/>
      <c r="BM8" s="126"/>
      <c r="BN8" s="126"/>
      <c r="BO8" s="126"/>
      <c r="BP8" s="126"/>
      <c r="BQ8" s="126"/>
      <c r="BR8" s="126"/>
      <c r="BS8" s="125"/>
      <c r="BT8" s="126"/>
      <c r="BU8" s="126"/>
      <c r="BV8" s="126"/>
      <c r="BW8" s="126"/>
      <c r="BX8" s="126"/>
      <c r="BY8" s="126"/>
      <c r="BZ8" s="126"/>
    </row>
    <row r="9" spans="1:97" s="14" customFormat="1" ht="15" customHeight="1">
      <c r="A9" s="34" t="s">
        <v>102</v>
      </c>
      <c r="B9" s="13"/>
      <c r="C9" s="13"/>
      <c r="D9" s="13"/>
      <c r="E9" s="13"/>
      <c r="F9" s="13"/>
      <c r="G9" s="13"/>
      <c r="H9" s="6"/>
      <c r="I9" s="6"/>
      <c r="J9" s="6"/>
      <c r="K9" s="6"/>
      <c r="L9" s="6"/>
      <c r="M9" s="6"/>
      <c r="N9" s="6"/>
      <c r="O9" s="34" t="s">
        <v>540</v>
      </c>
      <c r="P9" s="6"/>
      <c r="Q9" s="6"/>
      <c r="R9" s="6"/>
      <c r="S9" s="6"/>
      <c r="T9" s="6"/>
      <c r="U9" s="6"/>
      <c r="V9" s="6"/>
      <c r="W9" s="106" t="s">
        <v>541</v>
      </c>
      <c r="X9" s="107"/>
      <c r="Y9" s="107"/>
      <c r="Z9" s="107"/>
      <c r="AA9" s="107"/>
      <c r="AB9" s="107"/>
      <c r="AC9" s="107"/>
      <c r="AD9" s="108"/>
      <c r="AE9" s="125" t="s">
        <v>542</v>
      </c>
      <c r="AF9" s="126"/>
      <c r="AG9" s="126"/>
      <c r="AH9" s="126"/>
      <c r="AI9" s="126"/>
      <c r="AJ9" s="126"/>
      <c r="AK9" s="126"/>
      <c r="AL9" s="126"/>
      <c r="AM9" s="107" t="s">
        <v>379</v>
      </c>
      <c r="AN9" s="107"/>
      <c r="AO9" s="107"/>
      <c r="AP9" s="107"/>
      <c r="AQ9" s="107"/>
      <c r="AR9" s="107"/>
      <c r="AS9" s="107"/>
      <c r="AT9" s="107"/>
      <c r="AU9" s="125" t="s">
        <v>543</v>
      </c>
      <c r="AV9" s="126"/>
      <c r="AW9" s="126"/>
      <c r="AX9" s="126"/>
      <c r="AY9" s="126"/>
      <c r="AZ9" s="126"/>
      <c r="BA9" s="126"/>
      <c r="BB9" s="126"/>
      <c r="BC9" s="125" t="s">
        <v>544</v>
      </c>
      <c r="BD9" s="126"/>
      <c r="BE9" s="126"/>
      <c r="BF9" s="126"/>
      <c r="BG9" s="126"/>
      <c r="BH9" s="126"/>
      <c r="BI9" s="126"/>
      <c r="BJ9" s="126"/>
      <c r="BK9" s="125" t="s">
        <v>545</v>
      </c>
      <c r="BL9" s="126"/>
      <c r="BM9" s="126"/>
      <c r="BN9" s="126"/>
      <c r="BO9" s="126"/>
      <c r="BP9" s="126"/>
      <c r="BQ9" s="126"/>
      <c r="BR9" s="126"/>
      <c r="BS9" s="125" t="s">
        <v>546</v>
      </c>
      <c r="BT9" s="126"/>
      <c r="BU9" s="126"/>
      <c r="BV9" s="126"/>
      <c r="BW9" s="126"/>
      <c r="BX9" s="126"/>
      <c r="BY9" s="126"/>
      <c r="BZ9" s="126"/>
    </row>
    <row r="10" spans="1:97" s="14" customFormat="1" ht="15" customHeight="1">
      <c r="A10" s="34" t="s">
        <v>92</v>
      </c>
      <c r="B10" s="13"/>
      <c r="C10" s="13"/>
      <c r="D10" s="13"/>
      <c r="E10" s="13"/>
      <c r="F10" s="13"/>
      <c r="G10" s="13"/>
      <c r="H10" s="6"/>
      <c r="I10" s="6"/>
      <c r="J10" s="6"/>
      <c r="K10" s="6"/>
      <c r="L10" s="6"/>
      <c r="M10" s="6"/>
      <c r="N10" s="6"/>
      <c r="O10" s="109" t="s">
        <v>384</v>
      </c>
      <c r="P10" s="110"/>
      <c r="Q10" s="110"/>
      <c r="R10" s="110"/>
      <c r="S10" s="110"/>
      <c r="T10" s="110"/>
      <c r="U10" s="110"/>
      <c r="V10" s="110"/>
      <c r="W10" s="34" t="s">
        <v>385</v>
      </c>
      <c r="X10" s="13"/>
      <c r="Y10" s="13"/>
      <c r="Z10" s="13"/>
      <c r="AA10" s="13"/>
      <c r="AB10" s="13"/>
      <c r="AC10" s="13"/>
      <c r="AD10" s="55"/>
      <c r="AE10" s="127" t="s">
        <v>386</v>
      </c>
      <c r="AF10" s="128"/>
      <c r="AG10" s="128"/>
      <c r="AH10" s="128"/>
      <c r="AI10" s="128"/>
      <c r="AJ10" s="128"/>
      <c r="AK10" s="128"/>
      <c r="AL10" s="128"/>
      <c r="AM10" s="6" t="s">
        <v>387</v>
      </c>
      <c r="AN10" s="13"/>
      <c r="AO10" s="13"/>
      <c r="AP10" s="13"/>
      <c r="AQ10" s="13"/>
      <c r="AR10" s="13"/>
      <c r="AS10" s="13"/>
      <c r="AT10" s="13"/>
      <c r="AU10" s="127" t="s">
        <v>388</v>
      </c>
      <c r="AV10" s="128"/>
      <c r="AW10" s="128"/>
      <c r="AX10" s="128"/>
      <c r="AY10" s="128"/>
      <c r="AZ10" s="128"/>
      <c r="BA10" s="128"/>
      <c r="BB10" s="128"/>
      <c r="BC10" s="127" t="s">
        <v>389</v>
      </c>
      <c r="BD10" s="128"/>
      <c r="BE10" s="128"/>
      <c r="BF10" s="128"/>
      <c r="BG10" s="128"/>
      <c r="BH10" s="128"/>
      <c r="BI10" s="128"/>
      <c r="BJ10" s="128"/>
      <c r="BK10" s="127" t="s">
        <v>390</v>
      </c>
      <c r="BL10" s="128"/>
      <c r="BM10" s="128"/>
      <c r="BN10" s="128"/>
      <c r="BO10" s="128"/>
      <c r="BP10" s="128"/>
      <c r="BQ10" s="128"/>
      <c r="BR10" s="128"/>
      <c r="BS10" s="127" t="s">
        <v>391</v>
      </c>
      <c r="BT10" s="128"/>
      <c r="BU10" s="128"/>
      <c r="BV10" s="128"/>
      <c r="BW10" s="128"/>
      <c r="BX10" s="128"/>
      <c r="BY10" s="128"/>
      <c r="BZ10" s="128"/>
    </row>
    <row r="11" spans="1:97" s="76" customFormat="1" ht="15" customHeight="1">
      <c r="A11" s="77" t="s">
        <v>111</v>
      </c>
      <c r="B11" s="78" t="s">
        <v>112</v>
      </c>
      <c r="C11" s="78"/>
      <c r="D11" s="78"/>
      <c r="E11" s="78"/>
      <c r="F11" s="78" t="s">
        <v>113</v>
      </c>
      <c r="G11" s="78" t="s">
        <v>392</v>
      </c>
      <c r="H11" s="111">
        <f>IF(LEN(VLOOKUP($G11,Baseline!$G:$ZY,2,FALSE))=0,"",VLOOKUP($G11,Baseline!$G:$ZY,2,FALSE))</f>
        <v>0</v>
      </c>
      <c r="I11" s="112">
        <f>IF(LEN(VLOOKUP($G11,Baseline!$G:$ZY,3,FALSE))=0,"",VLOOKUP($G11,Baseline!$G:$ZY,3,FALSE))</f>
        <v>1</v>
      </c>
      <c r="J11" s="112">
        <f>IF(LEN(VLOOKUP($G11,Baseline!$G:$ZY,4,FALSE))=0,"",VLOOKUP($G11,Baseline!$G:$ZY,4,FALSE))</f>
        <v>2</v>
      </c>
      <c r="K11" s="112">
        <f>IF(LEN(VLOOKUP($G11,Baseline!$G:$ZY,5,FALSE))=0,"",VLOOKUP($G11,Baseline!$G:$ZY,5,FALSE))</f>
        <v>3</v>
      </c>
      <c r="L11" s="112">
        <f>IF(LEN(VLOOKUP($G11,Baseline!$G:$ZY,6,FALSE))=0,"",VLOOKUP($G11,Baseline!$G:$ZY,6,FALSE))</f>
        <v>4</v>
      </c>
      <c r="M11" s="112" t="str">
        <f>IF(LEN(VLOOKUP($G11,Baseline!$G:$ZY,7,FALSE))=0,"",VLOOKUP($G11,Baseline!$G:$ZY,7,FALSE))</f>
        <v/>
      </c>
      <c r="N11" s="112" t="str">
        <f>IF(LEN(VLOOKUP($G11,Baseline!$G:$ZY,8,FALSE))=0,"",VLOOKUP($G11,Baseline!$G:$ZY,8,FALSE))</f>
        <v/>
      </c>
      <c r="O11" s="113" t="str">
        <f>IF(LEN(VLOOKUP($G11,Baseline!$G:$ZY,9,FALSE))=0,"",VLOOKUP($G11,Baseline!$G:$ZY,9,FALSE))</f>
        <v>Wie oft waren Sie in der letzten Woche aufgewühlt, weil etwas unerwartet passiert ist?</v>
      </c>
      <c r="P11" s="77" t="str">
        <f>IF(LEN(VLOOKUP($G11,Baseline!$G:$ZY,10,FALSE))=0,"",VLOOKUP($G11,Baseline!$G:$ZY,10,FALSE))</f>
        <v>Nie</v>
      </c>
      <c r="Q11" s="114" t="str">
        <f>IF(LEN(VLOOKUP($G11,Baseline!$G:$ZY,11,FALSE))=0,"",VLOOKUP($G11,Baseline!$G:$ZY,11,FALSE))</f>
        <v>Fast nie</v>
      </c>
      <c r="R11" s="114" t="str">
        <f>IF(LEN(VLOOKUP($G11,Baseline!$G:$ZY,12,FALSE))=0,"",VLOOKUP($G11,Baseline!$G:$ZY,12,FALSE))</f>
        <v>Manchmal</v>
      </c>
      <c r="S11" s="114" t="str">
        <f>IF(LEN(VLOOKUP($G11,Baseline!$G:$ZY,13,FALSE))=0,"",VLOOKUP($G11,Baseline!$G:$ZY,13,FALSE))</f>
        <v>Ziemlich oft</v>
      </c>
      <c r="T11" s="114" t="str">
        <f>IF(LEN(VLOOKUP($G11,Baseline!$G:$ZY,14,FALSE))=0,"",VLOOKUP($G11,Baseline!$G:$ZY,14,FALSE))</f>
        <v>Sehr oft</v>
      </c>
      <c r="U11" s="114" t="str">
        <f>IF(LEN(VLOOKUP($G11,Baseline!$G:$ZY,15,FALSE))=0,"",VLOOKUP($G11,Baseline!$G:$ZY,15,FALSE))</f>
        <v/>
      </c>
      <c r="V11" s="114" t="str">
        <f>IF(LEN(VLOOKUP($G11,Baseline!$G:$ZY,16,FALSE))=0,"",VLOOKUP($G11,Baseline!$G:$ZY,16,FALSE))</f>
        <v/>
      </c>
      <c r="W11" s="114" t="str">
        <f>IF(LEN(VLOOKUP($G11,Baseline!$G:$ZY,17,FALSE))=0,"",VLOOKUP($G11,Baseline!$G:$ZY,17,FALSE))</f>
        <v>In the last week, how often have you been upset because of something that happened unexpectedly?</v>
      </c>
      <c r="X11" s="115" t="str">
        <f>IF(LEN(VLOOKUP($G11,Baseline!$G:$ZY,18,FALSE))=0,"",VLOOKUP($G11,Baseline!$G:$ZY,18,FALSE))</f>
        <v>Never</v>
      </c>
      <c r="Y11" s="77" t="str">
        <f>IF(LEN(VLOOKUP($G11,Baseline!$G:$ZY,19,FALSE))=0,"",VLOOKUP($G11,Baseline!$G:$ZY,19,FALSE))</f>
        <v>Almost never</v>
      </c>
      <c r="Z11" s="114" t="str">
        <f>IF(LEN(VLOOKUP($G11,Baseline!$G:$ZY,20,FALSE))=0,"",VLOOKUP($G11,Baseline!$G:$ZY,20,FALSE))</f>
        <v>Sometimes</v>
      </c>
      <c r="AA11" s="114" t="str">
        <f>IF(LEN(VLOOKUP($G11,Baseline!$G:$ZY,21,FALSE))=0,"",VLOOKUP($G11,Baseline!$G:$ZY,21,FALSE))</f>
        <v>Fairly often</v>
      </c>
      <c r="AB11" s="114" t="str">
        <f>IF(LEN(VLOOKUP($G11,Baseline!$G:$ZY,22,FALSE))=0,"",VLOOKUP($G11,Baseline!$G:$ZY,22,FALSE))</f>
        <v>Very often</v>
      </c>
      <c r="AC11" s="114" t="str">
        <f>IF(LEN(VLOOKUP($G11,Baseline!$G:$ZY,23,FALSE))=0,"",VLOOKUP($G11,Baseline!$G:$ZY,23,FALSE))</f>
        <v/>
      </c>
      <c r="AD11" s="114" t="str">
        <f>IF(LEN(VLOOKUP($G11,Baseline!$G:$ZY,24,FALSE))=0,"",VLOOKUP($G11,Baseline!$G:$ZY,24,FALSE))</f>
        <v/>
      </c>
      <c r="AE11" s="129" t="str">
        <f>IF(LEN(VLOOKUP($G11,[1]Baseline!$G:$ZY,9,FALSE))=0,"",VLOOKUP($G11,[1]Baseline!$G:$ZY,9,FALSE))</f>
        <v>¿Con qué frecuencia se ha agitado en la última semana porque algo inesperado sucedió?</v>
      </c>
      <c r="AF11" s="130" t="str">
        <f>IF(LEN(VLOOKUP($G11,[1]Baseline!$G:$ZY,10,FALSE))=0,"",VLOOKUP($G11,[1]Baseline!$G:$ZY,10,FALSE))</f>
        <v>Nunca</v>
      </c>
      <c r="AG11" s="131" t="str">
        <f>IF(LEN(VLOOKUP($G11,[1]Baseline!$G:$ZY,11,FALSE))=0,"",VLOOKUP($G11,[1]Baseline!$G:$ZY,11,FALSE))</f>
        <v>Casi nunca</v>
      </c>
      <c r="AH11" s="131" t="str">
        <f>IF(LEN(VLOOKUP($G11,[1]Baseline!$G:$ZY,12,FALSE))=0,"",VLOOKUP($G11,[1]Baseline!$G:$ZY,12,FALSE))</f>
        <v>A veces</v>
      </c>
      <c r="AI11" s="131" t="str">
        <f>IF(LEN(VLOOKUP($G11,[1]Baseline!$G:$ZY,13,FALSE))=0,"",VLOOKUP($G11,[1]Baseline!$G:$ZY,13,FALSE))</f>
        <v>Bastante a menudo</v>
      </c>
      <c r="AJ11" s="131" t="str">
        <f>IF(LEN(VLOOKUP($G11,[1]Baseline!$G:$ZY,14,FALSE))=0,"",VLOOKUP($G11,[1]Baseline!$G:$ZY,14,FALSE))</f>
        <v>Muy a menudo</v>
      </c>
      <c r="AK11" s="131" t="str">
        <f>IF(LEN(VLOOKUP($G11,[1]Baseline!$G:$ZY,15,FALSE))=0,"",VLOOKUP($G11,[1]Baseline!$G:$ZY,15,FALSE))</f>
        <v/>
      </c>
      <c r="AL11" s="131" t="str">
        <f>IF(LEN(VLOOKUP($G11,[1]Baseline!$G:$ZY,16,FALSE))=0,"",VLOOKUP($G11,[1]Baseline!$G:$ZY,16,FALSE))</f>
        <v/>
      </c>
      <c r="AM11" s="79" t="str">
        <f>IF(LEN(VLOOKUP($G11,Baseline!$G:$ZY,33, FALSE))=0,"",VLOOKUP($G11,Baseline!$G:$ZY,33,FALSE))</f>
        <v>Durant la semaine passé, combien de fois, avez-vous été contrarié(e)  par quelque chose d’inattendu ou imprévu ?</v>
      </c>
      <c r="AN11" s="114" t="str">
        <f>IF(LEN(VLOOKUP($G11,Baseline!$G:$ZY,34,FALSE))=0,"",VLOOKUP($G11,Baseline!$G:$ZY,34,FALSE))</f>
        <v>Jamais</v>
      </c>
      <c r="AO11" s="115" t="str">
        <f>IF(LEN(VLOOKUP($G11,Baseline!$G:$ZY,35,FALSE))=0,"",VLOOKUP($G11,Baseline!$G:$ZY,35,FALSE))</f>
        <v>Presque jamais</v>
      </c>
      <c r="AP11" s="77" t="str">
        <f>IF(LEN(VLOOKUP($G11,Baseline!$G:$ZY,36,FALSE))=0,"",VLOOKUP($G11,Baseline!$G:$ZY,36,FALSE))</f>
        <v xml:space="preserve">Parfois </v>
      </c>
      <c r="AQ11" s="114" t="str">
        <f>IF(LEN(VLOOKUP($G11,Baseline!$G:$ZY,37,FALSE))=0,"",VLOOKUP($G11,Baseline!$G:$ZY,37,FALSE))</f>
        <v>Assez souvent</v>
      </c>
      <c r="AR11" s="114" t="str">
        <f>IF(LEN(VLOOKUP($G11,Baseline!$G:$ZY,38,FALSE))=0,"",VLOOKUP($G11,Baseline!$G:$ZY,38,FALSE))</f>
        <v>Très souvent</v>
      </c>
      <c r="AS11" s="114" t="str">
        <f>IF(LEN(VLOOKUP($G11,Baseline!$G:$ZY,39,FALSE))=0,"",VLOOKUP($G11,Baseline!$G:$ZY,39,FALSE))</f>
        <v/>
      </c>
      <c r="AT11" s="114" t="str">
        <f>IF(LEN(VLOOKUP($G11,Baseline!$G:$ZY,40,FALSE))=0,"",VLOOKUP($G11,Baseline!$G:$ZY,40,FALSE))</f>
        <v/>
      </c>
      <c r="AU11" s="129" t="str">
        <f>IF(LEN(VLOOKUP($G11,[2]Baseline!$G:$ZY,9,FALSE))=0,"",VLOOKUP($G11,[2]Baseline!$G:$ZY,9,FALSE))</f>
        <v>Az elmúlt héten milyen gyakran volt ideges, mert valami váratlan történt?</v>
      </c>
      <c r="AV11" s="130" t="str">
        <f>IF(LEN(VLOOKUP($G11,[2]Baseline!$G:$ZY,10,FALSE))=0,"",VLOOKUP($G11,[2]Baseline!$G:$ZY,10,FALSE))</f>
        <v>Soha</v>
      </c>
      <c r="AW11" s="131" t="str">
        <f>IF(LEN(VLOOKUP($G11,[2]Baseline!$G:$ZY,11,FALSE))=0,"",VLOOKUP($G11,[2]Baseline!$G:$ZY,11,FALSE))</f>
        <v>Szinte soha</v>
      </c>
      <c r="AX11" s="131" t="str">
        <f>IF(LEN(VLOOKUP($G11,[2]Baseline!$G:$ZY,12,FALSE))=0,"",VLOOKUP($G11,[2]Baseline!$G:$ZY,12,FALSE))</f>
        <v>Néha</v>
      </c>
      <c r="AY11" s="131" t="str">
        <f>IF(LEN(VLOOKUP($G11,[2]Baseline!$G:$ZY,13,FALSE))=0,"",VLOOKUP($G11,[2]Baseline!$G:$ZY,13,FALSE))</f>
        <v>Viszonylag gyakran</v>
      </c>
      <c r="AZ11" s="131" t="str">
        <f>IF(LEN(VLOOKUP($G11,[2]Baseline!$G:$ZY,14,FALSE))=0,"",VLOOKUP($G11,[2]Baseline!$G:$ZY,14,FALSE))</f>
        <v>Nagyon gyakran</v>
      </c>
      <c r="BA11" s="131" t="str">
        <f>IF(LEN(VLOOKUP($G11,[2]Baseline!$G:$ZY,15,FALSE))=0,"",VLOOKUP($G11,[2]Baseline!$G:$ZY,15,FALSE))</f>
        <v/>
      </c>
      <c r="BB11" s="131" t="str">
        <f>IF(LEN(VLOOKUP($G11,[2]Baseline!$G:$ZY,16,FALSE))=0,"",VLOOKUP($G11,[2]Baseline!$G:$ZY,16,FALSE))</f>
        <v/>
      </c>
      <c r="BC11" s="129" t="str">
        <f>IF(LEN(VLOOKUP($G11,[3]Baseline!$G:$ZY,9,FALSE))=0,"",VLOOKUP($G11,[3]Baseline!$G:$ZY,9,FALSE))</f>
        <v>Nell'ultima settimana, con quale frequenza si è sentito/a turbato/a a causa di un evento imprevisto?</v>
      </c>
      <c r="BD11" s="130" t="str">
        <f>IF(LEN(VLOOKUP($G11,[3]Baseline!$G:$ZY,10,FALSE))=0,"",VLOOKUP($G11,[3]Baseline!$G:$ZY,10,FALSE))</f>
        <v>Mai</v>
      </c>
      <c r="BE11" s="131" t="str">
        <f>IF(LEN(VLOOKUP($G11,[3]Baseline!$G:$ZY,11,FALSE))=0,"",VLOOKUP($G11,[3]Baseline!$G:$ZY,11,FALSE))</f>
        <v>Quasi mai</v>
      </c>
      <c r="BF11" s="131" t="str">
        <f>IF(LEN(VLOOKUP($G11,[3]Baseline!$G:$ZY,12,FALSE))=0,"",VLOOKUP($G11,[3]Baseline!$G:$ZY,12,FALSE))</f>
        <v>A volte</v>
      </c>
      <c r="BG11" s="131" t="str">
        <f>IF(LEN(VLOOKUP($G11,[3]Baseline!$G:$ZY,13,FALSE))=0,"",VLOOKUP($G11,[3]Baseline!$G:$ZY,13,FALSE))</f>
        <v>Abbastanza spesso</v>
      </c>
      <c r="BH11" s="131" t="str">
        <f>IF(LEN(VLOOKUP($G11,[3]Baseline!$G:$ZY,14,FALSE))=0,"",VLOOKUP($G11,[3]Baseline!$G:$ZY,14,FALSE))</f>
        <v>Molto spesso</v>
      </c>
      <c r="BI11" s="131" t="str">
        <f>IF(LEN(VLOOKUP($G11,[3]Baseline!$G:$ZY,15,FALSE))=0,"",VLOOKUP($G11,[3]Baseline!$G:$ZY,15,FALSE))</f>
        <v/>
      </c>
      <c r="BJ11" s="131" t="str">
        <f>IF(LEN(VLOOKUP($G11,[3]Baseline!$G:$ZY,16,FALSE))=0,"",VLOOKUP($G11,[3]Baseline!$G:$ZY,16,FALSE))</f>
        <v/>
      </c>
      <c r="BK11" s="129" t="str">
        <f>IF(LEN(VLOOKUP($G11,[4]Baseline!$G:$ZY,9,FALSE))=0,"",VLOOKUP($G11,[4]Baseline!$G:$ZY,9,FALSE))</f>
        <v>Как часто за последнюю неделю Вы были расстроены из-за того, что происходило что-то неожиданное?</v>
      </c>
      <c r="BL11" s="130" t="str">
        <f>IF(LEN(VLOOKUP($G11,[4]Baseline!$G:$ZY,10,FALSE))=0,"",VLOOKUP($G11,[4]Baseline!$G:$ZY,10,FALSE))</f>
        <v>Никогда</v>
      </c>
      <c r="BM11" s="131" t="str">
        <f>IF(LEN(VLOOKUP($G11,[4]Baseline!$G:$ZY,11,FALSE))=0,"",VLOOKUP($G11,[4]Baseline!$G:$ZY,11,FALSE))</f>
        <v>Почти никогда</v>
      </c>
      <c r="BN11" s="131" t="str">
        <f>IF(LEN(VLOOKUP($G11,[4]Baseline!$G:$ZY,12,FALSE))=0,"",VLOOKUP($G11,[4]Baseline!$G:$ZY,12,FALSE))</f>
        <v>Иногда</v>
      </c>
      <c r="BO11" s="131" t="str">
        <f>IF(LEN(VLOOKUP($G11,[4]Baseline!$G:$ZY,13,FALSE))=0,"",VLOOKUP($G11,[4]Baseline!$G:$ZY,13,FALSE))</f>
        <v>Довольно часто</v>
      </c>
      <c r="BP11" s="131" t="str">
        <f>IF(LEN(VLOOKUP($G11,[4]Baseline!$G:$ZY,14,FALSE))=0,"",VLOOKUP($G11,[4]Baseline!$G:$ZY,14,FALSE))</f>
        <v>Очень часто</v>
      </c>
      <c r="BQ11" s="131" t="str">
        <f>IF(LEN(VLOOKUP($G11,[4]Baseline!$G:$ZY,15,FALSE))=0,"",VLOOKUP($G11,[4]Baseline!$G:$ZY,15,FALSE))</f>
        <v/>
      </c>
      <c r="BR11" s="131" t="str">
        <f>IF(LEN(VLOOKUP($G11,[4]Baseline!$G:$ZY,16,FALSE))=0,"",VLOOKUP($G11,[4]Baseline!$G:$ZY,16,FALSE))</f>
        <v/>
      </c>
      <c r="BS11" s="129" t="str">
        <f>IF(LEN(VLOOKUP($G11,[5]Baseline!$G:$ZY,9,FALSE))=0,"",VLOOKUP($G11,[5]Baseline!$G:$ZY,9,FALSE))</f>
        <v>Koliko često ste se u proteklih nedelju dana bili uznemireni jer se nešto dogodilo neočekivano?</v>
      </c>
      <c r="BT11" s="130" t="str">
        <f>IF(LEN(VLOOKUP($G11,[5]Baseline!$G:$ZY,10,FALSE))=0,"",VLOOKUP($G11,[5]Baseline!$G:$ZY,10,FALSE))</f>
        <v>Uopšte ne</v>
      </c>
      <c r="BU11" s="131" t="str">
        <f>IF(LEN(VLOOKUP($G11,[5]Baseline!$G:$ZY,11,FALSE))=0,"",VLOOKUP($G11,[5]Baseline!$G:$ZY,11,FALSE))</f>
        <v>Skoro uopšte ne</v>
      </c>
      <c r="BV11" s="131" t="str">
        <f>IF(LEN(VLOOKUP($G11,[5]Baseline!$G:$ZY,12,FALSE))=0,"",VLOOKUP($G11,[5]Baseline!$G:$ZY,12,FALSE))</f>
        <v>Ponekad</v>
      </c>
      <c r="BW11" s="131" t="str">
        <f>IF(LEN(VLOOKUP($G11,[5]Baseline!$G:$ZY,13,FALSE))=0,"",VLOOKUP($G11,[5]Baseline!$G:$ZY,13,FALSE))</f>
        <v>Prilično često</v>
      </c>
      <c r="BX11" s="131" t="str">
        <f>IF(LEN(VLOOKUP($G11,[5]Baseline!$G:$ZY,14,FALSE))=0,"",VLOOKUP($G11,[5]Baseline!$G:$ZY,14,FALSE))</f>
        <v>Vrlo često</v>
      </c>
      <c r="BY11" s="131" t="str">
        <f>IF(LEN(VLOOKUP($G11,[5]Baseline!$G:$ZY,15,FALSE))=0,"",VLOOKUP($G11,[5]Baseline!$G:$ZY,15,FALSE))</f>
        <v/>
      </c>
      <c r="BZ11" s="131" t="str">
        <f>IF(LEN(VLOOKUP($G11,[5]Baseline!$G:$ZY,16,FALSE))=0,"",VLOOKUP($G11,[5]Baseline!$G:$ZY,16,FALSE))</f>
        <v/>
      </c>
      <c r="CA11" s="76" t="str">
        <f>IF(LEN(VLOOKUP($G11,Baseline!$G:$ZY,88,FALSE))=0,"",VLOOKUP($G11,Baseline!$G:$ZY,88,FALSE))</f>
        <v/>
      </c>
      <c r="CB11" s="76" t="str">
        <f>IF(LEN(VLOOKUP($G11,Baseline!$G:$ZY,89,FALSE))=0,"",VLOOKUP($G11,Baseline!$G:$ZY,89,FALSE))</f>
        <v/>
      </c>
      <c r="CC11" s="76" t="str">
        <f>IF(LEN(VLOOKUP($G11,Baseline!$G:$ZY,90,FALSE))=0,"",VLOOKUP($G11,Baseline!$G:$ZY,90,FALSE))</f>
        <v/>
      </c>
      <c r="CD11" s="76" t="str">
        <f>IF(LEN(VLOOKUP($G11,Baseline!$G:$ZY,91,FALSE))=0,"",VLOOKUP($G11,Baseline!$G:$ZY,91,FALSE))</f>
        <v/>
      </c>
      <c r="CE11" s="76" t="str">
        <f>IF(LEN(VLOOKUP($G11,Baseline!$G:$ZY,92,FALSE))=0,"",VLOOKUP($G11,Baseline!$G:$ZY,92,FALSE))</f>
        <v/>
      </c>
      <c r="CF11" s="76" t="str">
        <f>IF(LEN(VLOOKUP($G11,Baseline!$G:$ZY,93,FALSE))=0,"",VLOOKUP($G11,Baseline!$G:$ZY,93,FALSE))</f>
        <v/>
      </c>
      <c r="CG11" s="76" t="str">
        <f>IF(LEN(VLOOKUP($G11,Baseline!$G:$ZY,94,FALSE))=0,"",VLOOKUP($G11,Baseline!$G:$ZY,94,FALSE))</f>
        <v/>
      </c>
      <c r="CH11" s="76" t="str">
        <f>IF(LEN(VLOOKUP($G11,Baseline!$G:$ZY,95,FALSE))=0,"",VLOOKUP($G11,Baseline!$G:$ZY,95,FALSE))</f>
        <v/>
      </c>
      <c r="CI11" s="76" t="str">
        <f>IF(LEN(VLOOKUP($G11,Baseline!$G:$ZY,96,FALSE))=0,"",VLOOKUP($G11,Baseline!$G:$ZY,96,FALSE))</f>
        <v/>
      </c>
      <c r="CJ11" s="76" t="str">
        <f>IF(LEN(VLOOKUP($G11,Baseline!$G:$ZY,97,FALSE))=0,"",VLOOKUP($G11,Baseline!$G:$ZY,97,FALSE))</f>
        <v/>
      </c>
      <c r="CK11" s="76" t="str">
        <f>IF(LEN(VLOOKUP($G11,Baseline!$G:$ZY,98,FALSE))=0,"",VLOOKUP($G11,Baseline!$G:$ZY,98,FALSE))</f>
        <v/>
      </c>
      <c r="CL11" s="76" t="str">
        <f>IF(LEN(VLOOKUP($G11,Baseline!$G:$ZY,99,FALSE))=0,"",VLOOKUP($G11,Baseline!$G:$ZY,99,FALSE))</f>
        <v/>
      </c>
      <c r="CN11" s="76" t="str">
        <f>IF(LEN(VLOOKUP($G11,Baseline!$G:$AAD,94,FALSE))=0,"",VLOOKUP($G11,Baseline!$G:$AAD,94,FALSE))</f>
        <v/>
      </c>
      <c r="CO11" s="76" t="str">
        <f>IF(LEN(VLOOKUP($G11,Baseline!$G:$AAD,95,FALSE))=0,"",VLOOKUP($G11,Baseline!$G:$AAD,95,FALSE))</f>
        <v/>
      </c>
      <c r="CP11" s="76" t="str">
        <f>IF(LEN(VLOOKUP($G11,Baseline!$G:$AAD,96,FALSE))=0,"",VLOOKUP($G11,Baseline!$G:$AAD,96,FALSE))</f>
        <v/>
      </c>
      <c r="CQ11" s="76" t="str">
        <f>IF(LEN(VLOOKUP($G11,Baseline!$G:$AAD,97,FALSE))=0,"",VLOOKUP($G11,Baseline!$G:$AAD,97,FALSE))</f>
        <v/>
      </c>
      <c r="CR11" s="76" t="str">
        <f>IF(LEN(VLOOKUP($G11,Baseline!$G:$AAD,98,FALSE))=0,"",VLOOKUP($G11,Baseline!$G:$AAD,98,FALSE))</f>
        <v/>
      </c>
      <c r="CS11" s="76" t="str">
        <f>IF(LEN(VLOOKUP($G11,Baseline!$G:$AAD,99,FALSE))=0,"",VLOOKUP($G11,Baseline!$G:$AAD,99,FALSE))</f>
        <v/>
      </c>
    </row>
    <row r="12" spans="1:97" s="76" customFormat="1" ht="15" customHeight="1">
      <c r="A12" s="77" t="s">
        <v>111</v>
      </c>
      <c r="B12" s="78" t="s">
        <v>112</v>
      </c>
      <c r="C12" s="78"/>
      <c r="D12" s="78"/>
      <c r="E12" s="78"/>
      <c r="F12" s="78" t="s">
        <v>113</v>
      </c>
      <c r="G12" s="78" t="s">
        <v>441</v>
      </c>
      <c r="H12" s="111">
        <f>IF(LEN(VLOOKUP($G12,Baseline!$G:$AAD,2,FALSE))=0,"",VLOOKUP($G12,Baseline!$G:$AAD,2,FALSE))</f>
        <v>0</v>
      </c>
      <c r="I12" s="112">
        <f>IF(LEN(VLOOKUP($G12,Baseline!$G:$AAD,3,FALSE))=0,"",VLOOKUP($G12,Baseline!$G:$AAD,3,FALSE))</f>
        <v>1</v>
      </c>
      <c r="J12" s="112">
        <f>IF(LEN(VLOOKUP($G12,Baseline!$G:$AAD,4,FALSE))=0,"",VLOOKUP($G12,Baseline!$G:$AAD,4,FALSE))</f>
        <v>2</v>
      </c>
      <c r="K12" s="112">
        <f>IF(LEN(VLOOKUP($G12,Baseline!$G:$AAD,5,FALSE))=0,"",VLOOKUP($G12,Baseline!$G:$AAD,5,FALSE))</f>
        <v>3</v>
      </c>
      <c r="L12" s="112">
        <f>IF(LEN(VLOOKUP($G12,Baseline!$G:$AAD,6,FALSE))=0,"",VLOOKUP($G12,Baseline!$G:$AAD,6,FALSE))</f>
        <v>4</v>
      </c>
      <c r="M12" s="112" t="str">
        <f>IF(LEN(VLOOKUP($G12,Baseline!$G:$AAD,7,FALSE))=0,"",VLOOKUP($G12,Baseline!$G:$AAD,7,FALSE))</f>
        <v/>
      </c>
      <c r="N12" s="112" t="str">
        <f>IF(LEN(VLOOKUP($G12,Baseline!$G:$AAD,8,FALSE))=0,"",VLOOKUP($G12,Baseline!$G:$AAD,8,FALSE))</f>
        <v/>
      </c>
      <c r="O12" s="113" t="str">
        <f>IF(LEN(VLOOKUP($G12,Baseline!$G:$AAD,9,FALSE))=0,"",VLOOKUP($G12,Baseline!$G:$AAD,9,FALSE))</f>
        <v>Wie oft hatten Sie in der letzten Woche das Gefühl, nicht in der Lage zu sein, die wichtigen Dinge in Ihrem Leben kontrollieren zu können?</v>
      </c>
      <c r="P12" s="77" t="str">
        <f>IF(LEN(VLOOKUP($G12,Baseline!$G:$AAD,10,FALSE))=0,"",VLOOKUP($G12,Baseline!$G:$AAD,10,FALSE))</f>
        <v>Nie</v>
      </c>
      <c r="Q12" s="114" t="str">
        <f>IF(LEN(VLOOKUP($G12,Baseline!$G:$AAD,11,FALSE))=0,"",VLOOKUP($G12,Baseline!$G:$AAD,11,FALSE))</f>
        <v>Fast nie</v>
      </c>
      <c r="R12" s="114" t="str">
        <f>IF(LEN(VLOOKUP($G12,Baseline!$G:$AAD,12,FALSE))=0,"",VLOOKUP($G12,Baseline!$G:$AAD,12,FALSE))</f>
        <v>Manchmal</v>
      </c>
      <c r="S12" s="114" t="str">
        <f>IF(LEN(VLOOKUP($G12,Baseline!$G:$AAD,13,FALSE))=0,"",VLOOKUP($G12,Baseline!$G:$AAD,13,FALSE))</f>
        <v>Ziemlich oft</v>
      </c>
      <c r="T12" s="114" t="str">
        <f>IF(LEN(VLOOKUP($G12,Baseline!$G:$AAD,14,FALSE))=0,"",VLOOKUP($G12,Baseline!$G:$AAD,14,FALSE))</f>
        <v>Sehr oft</v>
      </c>
      <c r="U12" s="114" t="str">
        <f>IF(LEN(VLOOKUP($G12,Baseline!$G:$AAD,15,FALSE))=0,"",VLOOKUP($G12,Baseline!$G:$AAD,15,FALSE))</f>
        <v/>
      </c>
      <c r="V12" s="114" t="str">
        <f>IF(LEN(VLOOKUP($G12,Baseline!$G:$AAD,16,FALSE))=0,"",VLOOKUP($G12,Baseline!$G:$AAD,16,FALSE))</f>
        <v/>
      </c>
      <c r="W12" s="114" t="str">
        <f>IF(LEN(VLOOKUP($G12,Baseline!$G:$AAD,17,FALSE))=0,"",VLOOKUP($G12,Baseline!$G:$AAD,17,FALSE))</f>
        <v>In the last week, how often have you felt that you were unable to control the important things in your life?</v>
      </c>
      <c r="X12" s="115" t="str">
        <f>IF(LEN(VLOOKUP($G12,Baseline!$G:$AAD,18,FALSE))=0,"",VLOOKUP($G12,Baseline!$G:$AAD,18,FALSE))</f>
        <v>Never</v>
      </c>
      <c r="Y12" s="77" t="str">
        <f>IF(LEN(VLOOKUP($G12,Baseline!$G:$AAD,19,FALSE))=0,"",VLOOKUP($G12,Baseline!$G:$AAD,19,FALSE))</f>
        <v>Almost never</v>
      </c>
      <c r="Z12" s="114" t="str">
        <f>IF(LEN(VLOOKUP($G12,Baseline!$G:$AAD,20,FALSE))=0,"",VLOOKUP($G12,Baseline!$G:$AAD,20,FALSE))</f>
        <v>Sometimes</v>
      </c>
      <c r="AA12" s="114" t="str">
        <f>IF(LEN(VLOOKUP($G12,Baseline!$G:$AAD,21,FALSE))=0,"",VLOOKUP($G12,Baseline!$G:$AAD,21,FALSE))</f>
        <v>Fairly often</v>
      </c>
      <c r="AB12" s="114" t="str">
        <f>IF(LEN(VLOOKUP($G12,Baseline!$G:$AAD,22,FALSE))=0,"",VLOOKUP($G12,Baseline!$G:$AAD,22,FALSE))</f>
        <v>Very often</v>
      </c>
      <c r="AC12" s="114" t="str">
        <f>IF(LEN(VLOOKUP($G12,Baseline!$G:$AAD,23,FALSE))=0,"",VLOOKUP($G12,Baseline!$G:$AAD,23,FALSE))</f>
        <v/>
      </c>
      <c r="AD12" s="114" t="str">
        <f>IF(LEN(VLOOKUP($G12,Baseline!$G:$AAD,24,FALSE))=0,"",VLOOKUP($G12,Baseline!$G:$AAD,24,FALSE))</f>
        <v/>
      </c>
      <c r="AE12" s="129" t="str">
        <f>IF(LEN(VLOOKUP($G12,[1]Baseline!$G:$AAD,9,FALSE))=0,"",VLOOKUP($G12,[1]Baseline!$G:$AAD,9,FALSE))</f>
        <v>¿Cuántas veces en la última semana se ha sentido incapaz de controlar las cosas importantes de su vida?</v>
      </c>
      <c r="AF12" s="130" t="str">
        <f>IF(LEN(VLOOKUP($G12,[1]Baseline!$G:$AAD,10,FALSE))=0,"",VLOOKUP($G12,[1]Baseline!$G:$AAD,10,FALSE))</f>
        <v>Nunca</v>
      </c>
      <c r="AG12" s="131" t="str">
        <f>IF(LEN(VLOOKUP($G12,[1]Baseline!$G:$AAD,11,FALSE))=0,"",VLOOKUP($G12,[1]Baseline!$G:$AAD,11,FALSE))</f>
        <v>Casi nunca</v>
      </c>
      <c r="AH12" s="131" t="str">
        <f>IF(LEN(VLOOKUP($G12,[1]Baseline!$G:$AAD,12,FALSE))=0,"",VLOOKUP($G12,[1]Baseline!$G:$AAD,12,FALSE))</f>
        <v>A veces</v>
      </c>
      <c r="AI12" s="131" t="str">
        <f>IF(LEN(VLOOKUP($G12,[1]Baseline!$G:$AAD,13,FALSE))=0,"",VLOOKUP($G12,[1]Baseline!$G:$AAD,13,FALSE))</f>
        <v>Bastante a menudo</v>
      </c>
      <c r="AJ12" s="131" t="str">
        <f>IF(LEN(VLOOKUP($G12,[1]Baseline!$G:$AAD,14,FALSE))=0,"",VLOOKUP($G12,[1]Baseline!$G:$AAD,14,FALSE))</f>
        <v>Muy a menudo</v>
      </c>
      <c r="AK12" s="131" t="str">
        <f>IF(LEN(VLOOKUP($G12,[1]Baseline!$G:$AAD,15,FALSE))=0,"",VLOOKUP($G12,[1]Baseline!$G:$AAD,15,FALSE))</f>
        <v/>
      </c>
      <c r="AL12" s="131" t="str">
        <f>IF(LEN(VLOOKUP($G12,[1]Baseline!$G:$AAD,16,FALSE))=0,"",VLOOKUP($G12,[1]Baseline!$G:$AAD,16,FALSE))</f>
        <v/>
      </c>
      <c r="AM12" s="79" t="str">
        <f>IF(LEN(VLOOKUP($G12,Baseline!$G:$ZY,33, FALSE))=0,"",VLOOKUP($G12,Baseline!$G:$ZY,33,FALSE))</f>
        <v>Durant la semaine passé, combien de fois avez-vous eu le sentiment de ne pas pouvoir contrôler les aspects importants de votre vie ?</v>
      </c>
      <c r="AN12" s="114" t="str">
        <f>IF(LEN(VLOOKUP($G12,Baseline!$G:$ZY,34,FALSE))=0,"",VLOOKUP($G12,Baseline!$G:$ZY,34,FALSE))</f>
        <v>Jamais</v>
      </c>
      <c r="AO12" s="115" t="str">
        <f>IF(LEN(VLOOKUP($G12,Baseline!$G:$ZY,35,FALSE))=0,"",VLOOKUP($G12,Baseline!$G:$ZY,35,FALSE))</f>
        <v>Presque jamais</v>
      </c>
      <c r="AP12" s="77" t="str">
        <f>IF(LEN(VLOOKUP($G12,Baseline!$G:$ZY,36,FALSE))=0,"",VLOOKUP($G12,Baseline!$G:$ZY,36,FALSE))</f>
        <v xml:space="preserve">Parfois </v>
      </c>
      <c r="AQ12" s="114" t="str">
        <f>IF(LEN(VLOOKUP($G12,Baseline!$G:$ZY,37,FALSE))=0,"",VLOOKUP($G12,Baseline!$G:$ZY,37,FALSE))</f>
        <v>Assez souvent</v>
      </c>
      <c r="AR12" s="114" t="str">
        <f>IF(LEN(VLOOKUP($G12,Baseline!$G:$ZY,38,FALSE))=0,"",VLOOKUP($G12,Baseline!$G:$ZY,38,FALSE))</f>
        <v>Très souvent</v>
      </c>
      <c r="AS12" s="114" t="str">
        <f>IF(LEN(VLOOKUP($G12,Baseline!$G:$ZY,39,FALSE))=0,"",VLOOKUP($G12,Baseline!$G:$ZY,39,FALSE))</f>
        <v/>
      </c>
      <c r="AT12" s="114" t="str">
        <f>IF(LEN(VLOOKUP($G12,Baseline!$G:$ZY,40,FALSE))=0,"",VLOOKUP($G12,Baseline!$G:$ZY,40,FALSE))</f>
        <v/>
      </c>
      <c r="AU12" s="129" t="str">
        <f>IF(LEN(VLOOKUP($G12,[2]Baseline!$G:$AAD,9,FALSE))=0,"",VLOOKUP($G12,[2]Baseline!$G:$AAD,9,FALSE))</f>
        <v>Az elmúlt héten milyen gyakran érezte úgy, hogy képtelen irányítása alatt tartani az életében fontos dolgokat?</v>
      </c>
      <c r="AV12" s="130" t="str">
        <f>IF(LEN(VLOOKUP($G12,[2]Baseline!$G:$AAD,10,FALSE))=0,"",VLOOKUP($G12,[2]Baseline!$G:$AAD,10,FALSE))</f>
        <v>Soha</v>
      </c>
      <c r="AW12" s="131" t="str">
        <f>IF(LEN(VLOOKUP($G12,[2]Baseline!$G:$AAD,11,FALSE))=0,"",VLOOKUP($G12,[2]Baseline!$G:$AAD,11,FALSE))</f>
        <v>Szinte soha</v>
      </c>
      <c r="AX12" s="131" t="str">
        <f>IF(LEN(VLOOKUP($G12,[2]Baseline!$G:$AAD,12,FALSE))=0,"",VLOOKUP($G12,[2]Baseline!$G:$AAD,12,FALSE))</f>
        <v>Néha</v>
      </c>
      <c r="AY12" s="131" t="str">
        <f>IF(LEN(VLOOKUP($G12,[2]Baseline!$G:$AAD,13,FALSE))=0,"",VLOOKUP($G12,[2]Baseline!$G:$AAD,13,FALSE))</f>
        <v>Viszonylag gyakran</v>
      </c>
      <c r="AZ12" s="131" t="str">
        <f>IF(LEN(VLOOKUP($G12,[2]Baseline!$G:$AAD,14,FALSE))=0,"",VLOOKUP($G12,[2]Baseline!$G:$AAD,14,FALSE))</f>
        <v>Nagyon gyakran</v>
      </c>
      <c r="BA12" s="131" t="str">
        <f>IF(LEN(VLOOKUP($G12,[2]Baseline!$G:$AAD,15,FALSE))=0,"",VLOOKUP($G12,[2]Baseline!$G:$AAD,15,FALSE))</f>
        <v/>
      </c>
      <c r="BB12" s="131" t="str">
        <f>IF(LEN(VLOOKUP($G12,[2]Baseline!$G:$AAD,16,FALSE))=0,"",VLOOKUP($G12,[2]Baseline!$G:$AAD,16,FALSE))</f>
        <v/>
      </c>
      <c r="BC12" s="129" t="str">
        <f>IF(LEN(VLOOKUP($G12,[3]Baseline!$G:$AAD,9,FALSE))=0,"",VLOOKUP($G12,[3]Baseline!$G:$AAD,9,FALSE))</f>
        <v>Nell'ultima settimana, con quale frequenza ha avuto la sensazione di non essere in grado di controllare gli aspetti importanti della Sua vita?</v>
      </c>
      <c r="BD12" s="130" t="str">
        <f>IF(LEN(VLOOKUP($G12,[3]Baseline!$G:$AAD,10,FALSE))=0,"",VLOOKUP($G12,[3]Baseline!$G:$AAD,10,FALSE))</f>
        <v>Mai</v>
      </c>
      <c r="BE12" s="131" t="str">
        <f>IF(LEN(VLOOKUP($G12,[3]Baseline!$G:$AAD,11,FALSE))=0,"",VLOOKUP($G12,[3]Baseline!$G:$AAD,11,FALSE))</f>
        <v>Quasi mai</v>
      </c>
      <c r="BF12" s="131" t="str">
        <f>IF(LEN(VLOOKUP($G12,[3]Baseline!$G:$AAD,12,FALSE))=0,"",VLOOKUP($G12,[3]Baseline!$G:$AAD,12,FALSE))</f>
        <v>A volte</v>
      </c>
      <c r="BG12" s="131" t="str">
        <f>IF(LEN(VLOOKUP($G12,[3]Baseline!$G:$AAD,13,FALSE))=0,"",VLOOKUP($G12,[3]Baseline!$G:$AAD,13,FALSE))</f>
        <v>Abbastanza spesso</v>
      </c>
      <c r="BH12" s="131" t="str">
        <f>IF(LEN(VLOOKUP($G12,[3]Baseline!$G:$AAD,14,FALSE))=0,"",VLOOKUP($G12,[3]Baseline!$G:$AAD,14,FALSE))</f>
        <v>Molto spesso</v>
      </c>
      <c r="BI12" s="131" t="str">
        <f>IF(LEN(VLOOKUP($G12,[3]Baseline!$G:$AAD,15,FALSE))=0,"",VLOOKUP($G12,[3]Baseline!$G:$AAD,15,FALSE))</f>
        <v/>
      </c>
      <c r="BJ12" s="131" t="str">
        <f>IF(LEN(VLOOKUP($G12,[3]Baseline!$G:$AAD,16,FALSE))=0,"",VLOOKUP($G12,[3]Baseline!$G:$AAD,16,FALSE))</f>
        <v/>
      </c>
      <c r="BK12" s="129" t="str">
        <f>IF(LEN(VLOOKUP($G12,[4]Baseline!$G:$AAD,9,FALSE))=0,"",VLOOKUP($G12,[4]Baseline!$G:$AAD,9,FALSE))</f>
        <v>Как часто за последнюю неделю Вы чувствовали, что не в состоянии контролировать важные вещи в своей жизни?</v>
      </c>
      <c r="BL12" s="130" t="str">
        <f>IF(LEN(VLOOKUP($G12,[4]Baseline!$G:$AAD,10,FALSE))=0,"",VLOOKUP($G12,[4]Baseline!$G:$AAD,10,FALSE))</f>
        <v>Никогда</v>
      </c>
      <c r="BM12" s="131" t="str">
        <f>IF(LEN(VLOOKUP($G12,[4]Baseline!$G:$AAD,11,FALSE))=0,"",VLOOKUP($G12,[4]Baseline!$G:$AAD,11,FALSE))</f>
        <v>Почти никогда</v>
      </c>
      <c r="BN12" s="131" t="str">
        <f>IF(LEN(VLOOKUP($G12,[4]Baseline!$G:$AAD,12,FALSE))=0,"",VLOOKUP($G12,[4]Baseline!$G:$AAD,12,FALSE))</f>
        <v>Иногда</v>
      </c>
      <c r="BO12" s="131" t="str">
        <f>IF(LEN(VLOOKUP($G12,[4]Baseline!$G:$AAD,13,FALSE))=0,"",VLOOKUP($G12,[4]Baseline!$G:$AAD,13,FALSE))</f>
        <v>Довольно часто</v>
      </c>
      <c r="BP12" s="131" t="str">
        <f>IF(LEN(VLOOKUP($G12,[4]Baseline!$G:$AAD,14,FALSE))=0,"",VLOOKUP($G12,[4]Baseline!$G:$AAD,14,FALSE))</f>
        <v>Очень часто</v>
      </c>
      <c r="BQ12" s="131" t="str">
        <f>IF(LEN(VLOOKUP($G12,[4]Baseline!$G:$AAD,15,FALSE))=0,"",VLOOKUP($G12,[4]Baseline!$G:$AAD,15,FALSE))</f>
        <v/>
      </c>
      <c r="BR12" s="131" t="str">
        <f>IF(LEN(VLOOKUP($G12,[4]Baseline!$G:$AAD,16,FALSE))=0,"",VLOOKUP($G12,[4]Baseline!$G:$AAD,16,FALSE))</f>
        <v/>
      </c>
      <c r="BS12" s="129" t="str">
        <f>IF(LEN(VLOOKUP($G12,[5]Baseline!$G:$AAD,9,FALSE))=0,"",VLOOKUP($G12,[5]Baseline!$G:$AAD,9,FALSE))</f>
        <v>Koliko često ste tokom protekle nedelje imali osećaj da niste u stanju da kontrolišete važne stvari u svom životu?</v>
      </c>
      <c r="BT12" s="130" t="str">
        <f>IF(LEN(VLOOKUP($G12,[5]Baseline!$G:$AAD,10,FALSE))=0,"",VLOOKUP($G12,[5]Baseline!$G:$AAD,10,FALSE))</f>
        <v>Uopšte ne</v>
      </c>
      <c r="BU12" s="131" t="str">
        <f>IF(LEN(VLOOKUP($G12,[5]Baseline!$G:$AAD,11,FALSE))=0,"",VLOOKUP($G12,[5]Baseline!$G:$AAD,11,FALSE))</f>
        <v>Skoro uopšte ne</v>
      </c>
      <c r="BV12" s="131" t="str">
        <f>IF(LEN(VLOOKUP($G12,[5]Baseline!$G:$AAD,12,FALSE))=0,"",VLOOKUP($G12,[5]Baseline!$G:$AAD,12,FALSE))</f>
        <v>Ponekad</v>
      </c>
      <c r="BW12" s="131" t="str">
        <f>IF(LEN(VLOOKUP($G12,[5]Baseline!$G:$AAD,13,FALSE))=0,"",VLOOKUP($G12,[5]Baseline!$G:$AAD,13,FALSE))</f>
        <v>Prilično često</v>
      </c>
      <c r="BX12" s="131" t="str">
        <f>IF(LEN(VLOOKUP($G12,[5]Baseline!$G:$AAD,14,FALSE))=0,"",VLOOKUP($G12,[5]Baseline!$G:$AAD,14,FALSE))</f>
        <v>Vrlo često</v>
      </c>
      <c r="BY12" s="131" t="str">
        <f>IF(LEN(VLOOKUP($G12,[5]Baseline!$G:$AAD,15,FALSE))=0,"",VLOOKUP($G12,[5]Baseline!$G:$AAD,15,FALSE))</f>
        <v/>
      </c>
      <c r="BZ12" s="131" t="str">
        <f>IF(LEN(VLOOKUP($G12,[5]Baseline!$G:$AAD,16,FALSE))=0,"",VLOOKUP($G12,[5]Baseline!$G:$AAD,16,FALSE))</f>
        <v/>
      </c>
      <c r="CA12" s="76" t="str">
        <f>IF(LEN(VLOOKUP($G12,Baseline!$G:$AAD,81,FALSE))=0,"",VLOOKUP($G12,Baseline!$G:$AAD,81,FALSE))</f>
        <v/>
      </c>
      <c r="CB12" s="76" t="str">
        <f>IF(LEN(VLOOKUP($G12,Baseline!$G:$AAD,82,FALSE))=0,"",VLOOKUP($G12,Baseline!$G:$AAD,82,FALSE))</f>
        <v/>
      </c>
      <c r="CC12" s="76" t="str">
        <f>IF(LEN(VLOOKUP($G12,Baseline!$G:$AAD,83,FALSE))=0,"",VLOOKUP($G12,Baseline!$G:$AAD,83,FALSE))</f>
        <v/>
      </c>
      <c r="CD12" s="76" t="str">
        <f>IF(LEN(VLOOKUP($G12,Baseline!$G:$AAD,84,FALSE))=0,"",VLOOKUP($G12,Baseline!$G:$AAD,84,FALSE))</f>
        <v/>
      </c>
      <c r="CE12" s="76" t="str">
        <f>IF(LEN(VLOOKUP($G12,Baseline!$G:$AAD,85,FALSE))=0,"",VLOOKUP($G12,Baseline!$G:$AAD,85,FALSE))</f>
        <v/>
      </c>
      <c r="CF12" s="76" t="str">
        <f>IF(LEN(VLOOKUP($G12,Baseline!$G:$AAD,86,FALSE))=0,"",VLOOKUP($G12,Baseline!$G:$AAD,86,FALSE))</f>
        <v/>
      </c>
      <c r="CG12" s="76" t="str">
        <f>IF(LEN(VLOOKUP($G12,Baseline!$G:$AAD,87,FALSE))=0,"",VLOOKUP($G12,Baseline!$G:$AAD,87,FALSE))</f>
        <v/>
      </c>
      <c r="CH12" s="76" t="str">
        <f>IF(LEN(VLOOKUP($G12,Baseline!$G:$AAD,88,FALSE))=0,"",VLOOKUP($G12,Baseline!$G:$AAD,88,FALSE))</f>
        <v/>
      </c>
      <c r="CI12" s="76" t="str">
        <f>IF(LEN(VLOOKUP($G12,Baseline!$G:$AAD,89,FALSE))=0,"",VLOOKUP($G12,Baseline!$G:$AAD,89,FALSE))</f>
        <v/>
      </c>
      <c r="CJ12" s="76" t="str">
        <f>IF(LEN(VLOOKUP($G12,Baseline!$G:$AAD,90,FALSE))=0,"",VLOOKUP($G12,Baseline!$G:$AAD,90,FALSE))</f>
        <v/>
      </c>
      <c r="CK12" s="76" t="str">
        <f>IF(LEN(VLOOKUP($G12,Baseline!$G:$AAD,91,FALSE))=0,"",VLOOKUP($G12,Baseline!$G:$AAD,91,FALSE))</f>
        <v/>
      </c>
      <c r="CL12" s="76" t="str">
        <f>IF(LEN(VLOOKUP($G12,Baseline!$G:$AAD,92,FALSE))=0,"",VLOOKUP($G12,Baseline!$G:$AAD,92,FALSE))</f>
        <v/>
      </c>
      <c r="CM12" s="76" t="str">
        <f>IF(LEN(VLOOKUP($G12,Baseline!$G:$AAD,93,FALSE))=0,"",VLOOKUP($G12,Baseline!$G:$AAD,93,FALSE))</f>
        <v/>
      </c>
      <c r="CN12" s="76" t="str">
        <f>IF(LEN(VLOOKUP($G12,Baseline!$G:$AAD,94,FALSE))=0,"",VLOOKUP($G12,Baseline!$G:$AAD,94,FALSE))</f>
        <v/>
      </c>
      <c r="CO12" s="76" t="str">
        <f>IF(LEN(VLOOKUP($G12,Baseline!$G:$AAD,95,FALSE))=0,"",VLOOKUP($G12,Baseline!$G:$AAD,95,FALSE))</f>
        <v/>
      </c>
      <c r="CP12" s="76" t="str">
        <f>IF(LEN(VLOOKUP($G12,Baseline!$G:$AAD,96,FALSE))=0,"",VLOOKUP($G12,Baseline!$G:$AAD,96,FALSE))</f>
        <v/>
      </c>
      <c r="CQ12" s="76" t="str">
        <f>IF(LEN(VLOOKUP($G12,Baseline!$G:$AAD,97,FALSE))=0,"",VLOOKUP($G12,Baseline!$G:$AAD,97,FALSE))</f>
        <v/>
      </c>
      <c r="CR12" s="76" t="str">
        <f>IF(LEN(VLOOKUP($G12,Baseline!$G:$AAD,98,FALSE))=0,"",VLOOKUP($G12,Baseline!$G:$AAD,98,FALSE))</f>
        <v/>
      </c>
      <c r="CS12" s="76" t="str">
        <f>IF(LEN(VLOOKUP($G12,Baseline!$G:$AAD,99,FALSE))=0,"",VLOOKUP($G12,Baseline!$G:$AAD,99,FALSE))</f>
        <v/>
      </c>
    </row>
    <row r="13" spans="1:97" s="76" customFormat="1" ht="15" customHeight="1">
      <c r="A13" s="77" t="s">
        <v>111</v>
      </c>
      <c r="B13" s="78" t="s">
        <v>112</v>
      </c>
      <c r="C13" s="78"/>
      <c r="D13" s="78"/>
      <c r="E13" s="78"/>
      <c r="F13" s="78" t="s">
        <v>113</v>
      </c>
      <c r="G13" s="78" t="s">
        <v>450</v>
      </c>
      <c r="H13" s="111">
        <f>IF(LEN(VLOOKUP($G13,Baseline!$G:$AAD,2,FALSE))=0,"",VLOOKUP($G13,Baseline!$G:$AAD,2,FALSE))</f>
        <v>0</v>
      </c>
      <c r="I13" s="112">
        <f>IF(LEN(VLOOKUP($G13,Baseline!$G:$AAD,3,FALSE))=0,"",VLOOKUP($G13,Baseline!$G:$AAD,3,FALSE))</f>
        <v>1</v>
      </c>
      <c r="J13" s="112">
        <f>IF(LEN(VLOOKUP($G13,Baseline!$G:$AAD,4,FALSE))=0,"",VLOOKUP($G13,Baseline!$G:$AAD,4,FALSE))</f>
        <v>2</v>
      </c>
      <c r="K13" s="112">
        <f>IF(LEN(VLOOKUP($G13,Baseline!$G:$AAD,5,FALSE))=0,"",VLOOKUP($G13,Baseline!$G:$AAD,5,FALSE))</f>
        <v>3</v>
      </c>
      <c r="L13" s="112">
        <f>IF(LEN(VLOOKUP($G13,Baseline!$G:$AAD,6,FALSE))=0,"",VLOOKUP($G13,Baseline!$G:$AAD,6,FALSE))</f>
        <v>4</v>
      </c>
      <c r="M13" s="112" t="str">
        <f>IF(LEN(VLOOKUP($G13,Baseline!$G:$AAD,7,FALSE))=0,"",VLOOKUP($G13,Baseline!$G:$AAD,7,FALSE))</f>
        <v/>
      </c>
      <c r="N13" s="112" t="str">
        <f>IF(LEN(VLOOKUP($G13,Baseline!$G:$AAD,8,FALSE))=0,"",VLOOKUP($G13,Baseline!$G:$AAD,8,FALSE))</f>
        <v/>
      </c>
      <c r="O13" s="113" t="str">
        <f>IF(LEN(VLOOKUP($G13,Baseline!$G:$AAD,9,FALSE))=0,"",VLOOKUP($G13,Baseline!$G:$AAD,9,FALSE))</f>
        <v>Wie oft haben Sie sich in der letzten Woche nervös und gestresst gefühlt?</v>
      </c>
      <c r="P13" s="77" t="str">
        <f>IF(LEN(VLOOKUP($G13,Baseline!$G:$AAD,10,FALSE))=0,"",VLOOKUP($G13,Baseline!$G:$AAD,10,FALSE))</f>
        <v>Nie</v>
      </c>
      <c r="Q13" s="114" t="str">
        <f>IF(LEN(VLOOKUP($G13,Baseline!$G:$AAD,11,FALSE))=0,"",VLOOKUP($G13,Baseline!$G:$AAD,11,FALSE))</f>
        <v>Fast nie</v>
      </c>
      <c r="R13" s="114" t="str">
        <f>IF(LEN(VLOOKUP($G13,Baseline!$G:$AAD,12,FALSE))=0,"",VLOOKUP($G13,Baseline!$G:$AAD,12,FALSE))</f>
        <v>Manchmal</v>
      </c>
      <c r="S13" s="114" t="str">
        <f>IF(LEN(VLOOKUP($G13,Baseline!$G:$AAD,13,FALSE))=0,"",VLOOKUP($G13,Baseline!$G:$AAD,13,FALSE))</f>
        <v>Ziemlich oft</v>
      </c>
      <c r="T13" s="114" t="str">
        <f>IF(LEN(VLOOKUP($G13,Baseline!$G:$AAD,14,FALSE))=0,"",VLOOKUP($G13,Baseline!$G:$AAD,14,FALSE))</f>
        <v>Sehr oft</v>
      </c>
      <c r="U13" s="114" t="str">
        <f>IF(LEN(VLOOKUP($G13,Baseline!$G:$AAD,15,FALSE))=0,"",VLOOKUP($G13,Baseline!$G:$AAD,15,FALSE))</f>
        <v/>
      </c>
      <c r="V13" s="114" t="str">
        <f>IF(LEN(VLOOKUP($G13,Baseline!$G:$AAD,16,FALSE))=0,"",VLOOKUP($G13,Baseline!$G:$AAD,16,FALSE))</f>
        <v/>
      </c>
      <c r="W13" s="114" t="str">
        <f>IF(LEN(VLOOKUP($G13,Baseline!$G:$AAD,17,FALSE))=0,"",VLOOKUP($G13,Baseline!$G:$AAD,17,FALSE))</f>
        <v>In the last week, how often have you felt nervous and “stressed”?</v>
      </c>
      <c r="X13" s="115" t="str">
        <f>IF(LEN(VLOOKUP($G13,Baseline!$G:$AAD,18,FALSE))=0,"",VLOOKUP($G13,Baseline!$G:$AAD,18,FALSE))</f>
        <v>Never</v>
      </c>
      <c r="Y13" s="77" t="str">
        <f>IF(LEN(VLOOKUP($G13,Baseline!$G:$AAD,19,FALSE))=0,"",VLOOKUP($G13,Baseline!$G:$AAD,19,FALSE))</f>
        <v>Almost never</v>
      </c>
      <c r="Z13" s="114" t="str">
        <f>IF(LEN(VLOOKUP($G13,Baseline!$G:$AAD,20,FALSE))=0,"",VLOOKUP($G13,Baseline!$G:$AAD,20,FALSE))</f>
        <v>Sometimes</v>
      </c>
      <c r="AA13" s="114" t="str">
        <f>IF(LEN(VLOOKUP($G13,Baseline!$G:$AAD,21,FALSE))=0,"",VLOOKUP($G13,Baseline!$G:$AAD,21,FALSE))</f>
        <v>Fairly often</v>
      </c>
      <c r="AB13" s="114" t="str">
        <f>IF(LEN(VLOOKUP($G13,Baseline!$G:$AAD,22,FALSE))=0,"",VLOOKUP($G13,Baseline!$G:$AAD,22,FALSE))</f>
        <v>Very often</v>
      </c>
      <c r="AC13" s="114" t="str">
        <f>IF(LEN(VLOOKUP($G13,Baseline!$G:$AAD,23,FALSE))=0,"",VLOOKUP($G13,Baseline!$G:$AAD,23,FALSE))</f>
        <v/>
      </c>
      <c r="AD13" s="114" t="str">
        <f>IF(LEN(VLOOKUP($G13,Baseline!$G:$AAD,24,FALSE))=0,"",VLOOKUP($G13,Baseline!$G:$AAD,24,FALSE))</f>
        <v/>
      </c>
      <c r="AE13" s="129" t="str">
        <f>IF(LEN(VLOOKUP($G13,[1]Baseline!$G:$AAD,9,FALSE))=0,"",VLOOKUP($G13,[1]Baseline!$G:$AAD,9,FALSE))</f>
        <v>¿Con qué frecuencia se ha sentido nervioso y estresado durante la última semana?</v>
      </c>
      <c r="AF13" s="130" t="str">
        <f>IF(LEN(VLOOKUP($G13,[1]Baseline!$G:$AAD,10,FALSE))=0,"",VLOOKUP($G13,[1]Baseline!$G:$AAD,10,FALSE))</f>
        <v>Nunca</v>
      </c>
      <c r="AG13" s="131" t="str">
        <f>IF(LEN(VLOOKUP($G13,[1]Baseline!$G:$AAD,11,FALSE))=0,"",VLOOKUP($G13,[1]Baseline!$G:$AAD,11,FALSE))</f>
        <v>Casi nunca</v>
      </c>
      <c r="AH13" s="131" t="str">
        <f>IF(LEN(VLOOKUP($G13,[1]Baseline!$G:$AAD,12,FALSE))=0,"",VLOOKUP($G13,[1]Baseline!$G:$AAD,12,FALSE))</f>
        <v>A veces</v>
      </c>
      <c r="AI13" s="131" t="str">
        <f>IF(LEN(VLOOKUP($G13,[1]Baseline!$G:$AAD,13,FALSE))=0,"",VLOOKUP($G13,[1]Baseline!$G:$AAD,13,FALSE))</f>
        <v>Bastante a menudo</v>
      </c>
      <c r="AJ13" s="131" t="str">
        <f>IF(LEN(VLOOKUP($G13,[1]Baseline!$G:$AAD,14,FALSE))=0,"",VLOOKUP($G13,[1]Baseline!$G:$AAD,14,FALSE))</f>
        <v>Muy a menudo</v>
      </c>
      <c r="AK13" s="131" t="str">
        <f>IF(LEN(VLOOKUP($G13,[1]Baseline!$G:$AAD,15,FALSE))=0,"",VLOOKUP($G13,[1]Baseline!$G:$AAD,15,FALSE))</f>
        <v/>
      </c>
      <c r="AL13" s="131" t="str">
        <f>IF(LEN(VLOOKUP($G13,[1]Baseline!$G:$AAD,16,FALSE))=0,"",VLOOKUP($G13,[1]Baseline!$G:$AAD,16,FALSE))</f>
        <v/>
      </c>
      <c r="AM13" s="79" t="str">
        <f>IF(LEN(VLOOKUP($G13,Baseline!$G:$ZY,33, FALSE))=0,"",VLOOKUP($G13,Baseline!$G:$ZY,33,FALSE))</f>
        <v>Durant la semaine passé, combien de fois vous êtes-vous senti(e) nerveux(se) et  'stressé(e)' ?</v>
      </c>
      <c r="AN13" s="114" t="str">
        <f>IF(LEN(VLOOKUP($G13,Baseline!$G:$ZY,34,FALSE))=0,"",VLOOKUP($G13,Baseline!$G:$ZY,34,FALSE))</f>
        <v>Jamais</v>
      </c>
      <c r="AO13" s="115" t="str">
        <f>IF(LEN(VLOOKUP($G13,Baseline!$G:$ZY,35,FALSE))=0,"",VLOOKUP($G13,Baseline!$G:$ZY,35,FALSE))</f>
        <v>Presque jamais</v>
      </c>
      <c r="AP13" s="77" t="str">
        <f>IF(LEN(VLOOKUP($G13,Baseline!$G:$ZY,36,FALSE))=0,"",VLOOKUP($G13,Baseline!$G:$ZY,36,FALSE))</f>
        <v xml:space="preserve">Parfois </v>
      </c>
      <c r="AQ13" s="114" t="str">
        <f>IF(LEN(VLOOKUP($G13,Baseline!$G:$ZY,37,FALSE))=0,"",VLOOKUP($G13,Baseline!$G:$ZY,37,FALSE))</f>
        <v>Assez souvent</v>
      </c>
      <c r="AR13" s="114" t="str">
        <f>IF(LEN(VLOOKUP($G13,Baseline!$G:$ZY,38,FALSE))=0,"",VLOOKUP($G13,Baseline!$G:$ZY,38,FALSE))</f>
        <v>Très souvent</v>
      </c>
      <c r="AS13" s="114" t="str">
        <f>IF(LEN(VLOOKUP($G13,Baseline!$G:$ZY,39,FALSE))=0,"",VLOOKUP($G13,Baseline!$G:$ZY,39,FALSE))</f>
        <v/>
      </c>
      <c r="AT13" s="114" t="str">
        <f>IF(LEN(VLOOKUP($G13,Baseline!$G:$ZY,40,FALSE))=0,"",VLOOKUP($G13,Baseline!$G:$ZY,40,FALSE))</f>
        <v/>
      </c>
      <c r="AU13" s="129" t="str">
        <f>IF(LEN(VLOOKUP($G13,[2]Baseline!$G:$AAD,9,FALSE))=0,"",VLOOKUP($G13,[2]Baseline!$G:$AAD,9,FALSE))</f>
        <v>Milyen gyakran érezte magát idegesnek és stresszesnek az elmúlt héten?</v>
      </c>
      <c r="AV13" s="130" t="str">
        <f>IF(LEN(VLOOKUP($G13,[2]Baseline!$G:$AAD,10,FALSE))=0,"",VLOOKUP($G13,[2]Baseline!$G:$AAD,10,FALSE))</f>
        <v>Soha</v>
      </c>
      <c r="AW13" s="131" t="str">
        <f>IF(LEN(VLOOKUP($G13,[2]Baseline!$G:$AAD,11,FALSE))=0,"",VLOOKUP($G13,[2]Baseline!$G:$AAD,11,FALSE))</f>
        <v>Szinte soha</v>
      </c>
      <c r="AX13" s="131" t="str">
        <f>IF(LEN(VLOOKUP($G13,[2]Baseline!$G:$AAD,12,FALSE))=0,"",VLOOKUP($G13,[2]Baseline!$G:$AAD,12,FALSE))</f>
        <v>Néha</v>
      </c>
      <c r="AY13" s="131" t="str">
        <f>IF(LEN(VLOOKUP($G13,[2]Baseline!$G:$AAD,13,FALSE))=0,"",VLOOKUP($G13,[2]Baseline!$G:$AAD,13,FALSE))</f>
        <v>Viszonylag gyakran</v>
      </c>
      <c r="AZ13" s="131" t="str">
        <f>IF(LEN(VLOOKUP($G13,[2]Baseline!$G:$AAD,14,FALSE))=0,"",VLOOKUP($G13,[2]Baseline!$G:$AAD,14,FALSE))</f>
        <v>Nagyon gyakran</v>
      </c>
      <c r="BA13" s="131" t="str">
        <f>IF(LEN(VLOOKUP($G13,[2]Baseline!$G:$AAD,15,FALSE))=0,"",VLOOKUP($G13,[2]Baseline!$G:$AAD,15,FALSE))</f>
        <v/>
      </c>
      <c r="BB13" s="131" t="str">
        <f>IF(LEN(VLOOKUP($G13,[2]Baseline!$G:$AAD,16,FALSE))=0,"",VLOOKUP($G13,[2]Baseline!$G:$AAD,16,FALSE))</f>
        <v/>
      </c>
      <c r="BC13" s="129" t="str">
        <f>IF(LEN(VLOOKUP($G13,[3]Baseline!$G:$AAD,9,FALSE))=0,"",VLOOKUP($G13,[3]Baseline!$G:$AAD,9,FALSE))</f>
        <v>Nell’ultima settimana, con quale frequenza si è sentito/a nervoso/a e stressato/a?</v>
      </c>
      <c r="BD13" s="130" t="str">
        <f>IF(LEN(VLOOKUP($G13,[3]Baseline!$G:$AAD,10,FALSE))=0,"",VLOOKUP($G13,[3]Baseline!$G:$AAD,10,FALSE))</f>
        <v>Mai</v>
      </c>
      <c r="BE13" s="131" t="str">
        <f>IF(LEN(VLOOKUP($G13,[3]Baseline!$G:$AAD,11,FALSE))=0,"",VLOOKUP($G13,[3]Baseline!$G:$AAD,11,FALSE))</f>
        <v>Quasi mai</v>
      </c>
      <c r="BF13" s="131" t="str">
        <f>IF(LEN(VLOOKUP($G13,[3]Baseline!$G:$AAD,12,FALSE))=0,"",VLOOKUP($G13,[3]Baseline!$G:$AAD,12,FALSE))</f>
        <v>A volte</v>
      </c>
      <c r="BG13" s="131" t="str">
        <f>IF(LEN(VLOOKUP($G13,[3]Baseline!$G:$AAD,13,FALSE))=0,"",VLOOKUP($G13,[3]Baseline!$G:$AAD,13,FALSE))</f>
        <v>Abbastanza spesso</v>
      </c>
      <c r="BH13" s="131" t="str">
        <f>IF(LEN(VLOOKUP($G13,[3]Baseline!$G:$AAD,14,FALSE))=0,"",VLOOKUP($G13,[3]Baseline!$G:$AAD,14,FALSE))</f>
        <v>Molto spesso</v>
      </c>
      <c r="BI13" s="131" t="str">
        <f>IF(LEN(VLOOKUP($G13,[3]Baseline!$G:$AAD,15,FALSE))=0,"",VLOOKUP($G13,[3]Baseline!$G:$AAD,15,FALSE))</f>
        <v/>
      </c>
      <c r="BJ13" s="131" t="str">
        <f>IF(LEN(VLOOKUP($G13,[3]Baseline!$G:$AAD,16,FALSE))=0,"",VLOOKUP($G13,[3]Baseline!$G:$AAD,16,FALSE))</f>
        <v/>
      </c>
      <c r="BK13" s="129" t="str">
        <f>IF(LEN(VLOOKUP($G13,[4]Baseline!$G:$AAD,9,FALSE))=0,"",VLOOKUP($G13,[4]Baseline!$G:$AAD,9,FALSE))</f>
        <v>Как часто за последнюю неделю Вы нервничали и испытывали стресс?</v>
      </c>
      <c r="BL13" s="130" t="str">
        <f>IF(LEN(VLOOKUP($G13,[4]Baseline!$G:$AAD,10,FALSE))=0,"",VLOOKUP($G13,[4]Baseline!$G:$AAD,10,FALSE))</f>
        <v>Никогда</v>
      </c>
      <c r="BM13" s="131" t="str">
        <f>IF(LEN(VLOOKUP($G13,[4]Baseline!$G:$AAD,11,FALSE))=0,"",VLOOKUP($G13,[4]Baseline!$G:$AAD,11,FALSE))</f>
        <v>Почти никогда</v>
      </c>
      <c r="BN13" s="131" t="str">
        <f>IF(LEN(VLOOKUP($G13,[4]Baseline!$G:$AAD,12,FALSE))=0,"",VLOOKUP($G13,[4]Baseline!$G:$AAD,12,FALSE))</f>
        <v>Иногда</v>
      </c>
      <c r="BO13" s="131" t="str">
        <f>IF(LEN(VLOOKUP($G13,[4]Baseline!$G:$AAD,13,FALSE))=0,"",VLOOKUP($G13,[4]Baseline!$G:$AAD,13,FALSE))</f>
        <v>Довольно часто</v>
      </c>
      <c r="BP13" s="131" t="str">
        <f>IF(LEN(VLOOKUP($G13,[4]Baseline!$G:$AAD,14,FALSE))=0,"",VLOOKUP($G13,[4]Baseline!$G:$AAD,14,FALSE))</f>
        <v>Очень часто</v>
      </c>
      <c r="BQ13" s="131" t="str">
        <f>IF(LEN(VLOOKUP($G13,[4]Baseline!$G:$AAD,15,FALSE))=0,"",VLOOKUP($G13,[4]Baseline!$G:$AAD,15,FALSE))</f>
        <v/>
      </c>
      <c r="BR13" s="131" t="str">
        <f>IF(LEN(VLOOKUP($G13,[4]Baseline!$G:$AAD,16,FALSE))=0,"",VLOOKUP($G13,[4]Baseline!$G:$AAD,16,FALSE))</f>
        <v/>
      </c>
      <c r="BS13" s="129" t="str">
        <f>IF(LEN(VLOOKUP($G13,[5]Baseline!$G:$AAD,9,FALSE))=0,"",VLOOKUP($G13,[5]Baseline!$G:$AAD,9,FALSE))</f>
        <v>Koliko često ste se u toku protekle nedelje osećali nervozno i pod stresom?</v>
      </c>
      <c r="BT13" s="130" t="str">
        <f>IF(LEN(VLOOKUP($G13,[5]Baseline!$G:$AAD,10,FALSE))=0,"",VLOOKUP($G13,[5]Baseline!$G:$AAD,10,FALSE))</f>
        <v>Uopšte ne</v>
      </c>
      <c r="BU13" s="131" t="str">
        <f>IF(LEN(VLOOKUP($G13,[5]Baseline!$G:$AAD,11,FALSE))=0,"",VLOOKUP($G13,[5]Baseline!$G:$AAD,11,FALSE))</f>
        <v>Skoro uopšte ne</v>
      </c>
      <c r="BV13" s="131" t="str">
        <f>IF(LEN(VLOOKUP($G13,[5]Baseline!$G:$AAD,12,FALSE))=0,"",VLOOKUP($G13,[5]Baseline!$G:$AAD,12,FALSE))</f>
        <v>Ponekad</v>
      </c>
      <c r="BW13" s="131" t="str">
        <f>IF(LEN(VLOOKUP($G13,[5]Baseline!$G:$AAD,13,FALSE))=0,"",VLOOKUP($G13,[5]Baseline!$G:$AAD,13,FALSE))</f>
        <v>Prilično često</v>
      </c>
      <c r="BX13" s="131" t="str">
        <f>IF(LEN(VLOOKUP($G13,[5]Baseline!$G:$AAD,14,FALSE))=0,"",VLOOKUP($G13,[5]Baseline!$G:$AAD,14,FALSE))</f>
        <v>Vrlo često</v>
      </c>
      <c r="BY13" s="131" t="str">
        <f>IF(LEN(VLOOKUP($G13,[5]Baseline!$G:$AAD,15,FALSE))=0,"",VLOOKUP($G13,[5]Baseline!$G:$AAD,15,FALSE))</f>
        <v/>
      </c>
      <c r="BZ13" s="131" t="str">
        <f>IF(LEN(VLOOKUP($G13,[5]Baseline!$G:$AAD,16,FALSE))=0,"",VLOOKUP($G13,[5]Baseline!$G:$AAD,16,FALSE))</f>
        <v/>
      </c>
      <c r="CA13" s="76" t="str">
        <f>IF(LEN(VLOOKUP($G13,Baseline!$G:$AAD,81,FALSE))=0,"",VLOOKUP($G13,Baseline!$G:$AAD,81,FALSE))</f>
        <v/>
      </c>
      <c r="CB13" s="76" t="str">
        <f>IF(LEN(VLOOKUP($G13,Baseline!$G:$AAD,82,FALSE))=0,"",VLOOKUP($G13,Baseline!$G:$AAD,82,FALSE))</f>
        <v/>
      </c>
      <c r="CC13" s="76" t="str">
        <f>IF(LEN(VLOOKUP($G13,Baseline!$G:$AAD,83,FALSE))=0,"",VLOOKUP($G13,Baseline!$G:$AAD,83,FALSE))</f>
        <v/>
      </c>
      <c r="CD13" s="76" t="str">
        <f>IF(LEN(VLOOKUP($G13,Baseline!$G:$AAD,84,FALSE))=0,"",VLOOKUP($G13,Baseline!$G:$AAD,84,FALSE))</f>
        <v/>
      </c>
      <c r="CE13" s="76" t="str">
        <f>IF(LEN(VLOOKUP($G13,Baseline!$G:$AAD,85,FALSE))=0,"",VLOOKUP($G13,Baseline!$G:$AAD,85,FALSE))</f>
        <v/>
      </c>
      <c r="CF13" s="76" t="str">
        <f>IF(LEN(VLOOKUP($G13,Baseline!$G:$AAD,86,FALSE))=0,"",VLOOKUP($G13,Baseline!$G:$AAD,86,FALSE))</f>
        <v/>
      </c>
      <c r="CG13" s="76" t="str">
        <f>IF(LEN(VLOOKUP($G13,Baseline!$G:$AAD,87,FALSE))=0,"",VLOOKUP($G13,Baseline!$G:$AAD,87,FALSE))</f>
        <v/>
      </c>
      <c r="CH13" s="76" t="str">
        <f>IF(LEN(VLOOKUP($G13,Baseline!$G:$AAD,88,FALSE))=0,"",VLOOKUP($G13,Baseline!$G:$AAD,88,FALSE))</f>
        <v/>
      </c>
      <c r="CI13" s="76" t="str">
        <f>IF(LEN(VLOOKUP($G13,Baseline!$G:$AAD,89,FALSE))=0,"",VLOOKUP($G13,Baseline!$G:$AAD,89,FALSE))</f>
        <v/>
      </c>
      <c r="CJ13" s="76" t="str">
        <f>IF(LEN(VLOOKUP($G13,Baseline!$G:$AAD,90,FALSE))=0,"",VLOOKUP($G13,Baseline!$G:$AAD,90,FALSE))</f>
        <v/>
      </c>
      <c r="CK13" s="76" t="str">
        <f>IF(LEN(VLOOKUP($G13,Baseline!$G:$AAD,91,FALSE))=0,"",VLOOKUP($G13,Baseline!$G:$AAD,91,FALSE))</f>
        <v/>
      </c>
      <c r="CL13" s="76" t="str">
        <f>IF(LEN(VLOOKUP($G13,Baseline!$G:$AAD,92,FALSE))=0,"",VLOOKUP($G13,Baseline!$G:$AAD,92,FALSE))</f>
        <v/>
      </c>
      <c r="CM13" s="76" t="str">
        <f>IF(LEN(VLOOKUP($G13,Baseline!$G:$AAD,93,FALSE))=0,"",VLOOKUP($G13,Baseline!$G:$AAD,93,FALSE))</f>
        <v/>
      </c>
      <c r="CN13" s="76" t="str">
        <f>IF(LEN(VLOOKUP($G13,Baseline!$G:$AAD,94,FALSE))=0,"",VLOOKUP($G13,Baseline!$G:$AAD,94,FALSE))</f>
        <v/>
      </c>
      <c r="CO13" s="76" t="str">
        <f>IF(LEN(VLOOKUP($G13,Baseline!$G:$AAD,95,FALSE))=0,"",VLOOKUP($G13,Baseline!$G:$AAD,95,FALSE))</f>
        <v/>
      </c>
      <c r="CP13" s="76" t="str">
        <f>IF(LEN(VLOOKUP($G13,Baseline!$G:$AAD,96,FALSE))=0,"",VLOOKUP($G13,Baseline!$G:$AAD,96,FALSE))</f>
        <v/>
      </c>
      <c r="CQ13" s="76" t="str">
        <f>IF(LEN(VLOOKUP($G13,Baseline!$G:$AAD,97,FALSE))=0,"",VLOOKUP($G13,Baseline!$G:$AAD,97,FALSE))</f>
        <v/>
      </c>
      <c r="CR13" s="76" t="str">
        <f>IF(LEN(VLOOKUP($G13,Baseline!$G:$AAD,98,FALSE))=0,"",VLOOKUP($G13,Baseline!$G:$AAD,98,FALSE))</f>
        <v/>
      </c>
      <c r="CS13" s="76" t="str">
        <f>IF(LEN(VLOOKUP($G13,Baseline!$G:$AAD,99,FALSE))=0,"",VLOOKUP($G13,Baseline!$G:$AAD,99,FALSE))</f>
        <v/>
      </c>
    </row>
    <row r="14" spans="1:97" s="76" customFormat="1" ht="15" customHeight="1">
      <c r="A14" s="77" t="s">
        <v>111</v>
      </c>
      <c r="B14" s="78" t="s">
        <v>112</v>
      </c>
      <c r="C14" s="78"/>
      <c r="D14" s="78"/>
      <c r="E14" s="78"/>
      <c r="F14" s="78" t="s">
        <v>113</v>
      </c>
      <c r="G14" s="78" t="s">
        <v>459</v>
      </c>
      <c r="H14" s="111">
        <f>IF(LEN(VLOOKUP($G14,Baseline!$G:$AAD,2,FALSE))=0,"",VLOOKUP($G14,Baseline!$G:$AAD,2,FALSE))</f>
        <v>0</v>
      </c>
      <c r="I14" s="112">
        <f>IF(LEN(VLOOKUP($G14,Baseline!$G:$AAD,3,FALSE))=0,"",VLOOKUP($G14,Baseline!$G:$AAD,3,FALSE))</f>
        <v>1</v>
      </c>
      <c r="J14" s="112">
        <f>IF(LEN(VLOOKUP($G14,Baseline!$G:$AAD,4,FALSE))=0,"",VLOOKUP($G14,Baseline!$G:$AAD,4,FALSE))</f>
        <v>2</v>
      </c>
      <c r="K14" s="112">
        <f>IF(LEN(VLOOKUP($G14,Baseline!$G:$AAD,5,FALSE))=0,"",VLOOKUP($G14,Baseline!$G:$AAD,5,FALSE))</f>
        <v>3</v>
      </c>
      <c r="L14" s="112">
        <f>IF(LEN(VLOOKUP($G14,Baseline!$G:$AAD,6,FALSE))=0,"",VLOOKUP($G14,Baseline!$G:$AAD,6,FALSE))</f>
        <v>4</v>
      </c>
      <c r="M14" s="112" t="str">
        <f>IF(LEN(VLOOKUP($G14,Baseline!$G:$AAD,7,FALSE))=0,"",VLOOKUP($G14,Baseline!$G:$AAD,7,FALSE))</f>
        <v/>
      </c>
      <c r="N14" s="112" t="str">
        <f>IF(LEN(VLOOKUP($G14,Baseline!$G:$AAD,8,FALSE))=0,"",VLOOKUP($G14,Baseline!$G:$AAD,8,FALSE))</f>
        <v/>
      </c>
      <c r="O14" s="113" t="str">
        <f>IF(LEN(VLOOKUP($G14,Baseline!$G:$AAD,9,FALSE))=0,"",VLOOKUP($G14,Baseline!$G:$AAD,9,FALSE))</f>
        <v>Wie oft waren Sie in der letzten Woche zuversichtlich, dass Sie fähig sind, Ihre persönlichen Probleme zu bewältigen?</v>
      </c>
      <c r="P14" s="77" t="str">
        <f>IF(LEN(VLOOKUP($G14,Baseline!$G:$AAD,10,FALSE))=0,"",VLOOKUP($G14,Baseline!$G:$AAD,10,FALSE))</f>
        <v>Nie</v>
      </c>
      <c r="Q14" s="114" t="str">
        <f>IF(LEN(VLOOKUP($G14,Baseline!$G:$AAD,11,FALSE))=0,"",VLOOKUP($G14,Baseline!$G:$AAD,11,FALSE))</f>
        <v>Fast nie</v>
      </c>
      <c r="R14" s="114" t="str">
        <f>IF(LEN(VLOOKUP($G14,Baseline!$G:$AAD,12,FALSE))=0,"",VLOOKUP($G14,Baseline!$G:$AAD,12,FALSE))</f>
        <v>Manchmal</v>
      </c>
      <c r="S14" s="114" t="str">
        <f>IF(LEN(VLOOKUP($G14,Baseline!$G:$AAD,13,FALSE))=0,"",VLOOKUP($G14,Baseline!$G:$AAD,13,FALSE))</f>
        <v>Ziemlich oft</v>
      </c>
      <c r="T14" s="114" t="str">
        <f>IF(LEN(VLOOKUP($G14,Baseline!$G:$AAD,14,FALSE))=0,"",VLOOKUP($G14,Baseline!$G:$AAD,14,FALSE))</f>
        <v>Sehr oft</v>
      </c>
      <c r="U14" s="114" t="str">
        <f>IF(LEN(VLOOKUP($G14,Baseline!$G:$AAD,15,FALSE))=0,"",VLOOKUP($G14,Baseline!$G:$AAD,15,FALSE))</f>
        <v/>
      </c>
      <c r="V14" s="114" t="str">
        <f>IF(LEN(VLOOKUP($G14,Baseline!$G:$AAD,16,FALSE))=0,"",VLOOKUP($G14,Baseline!$G:$AAD,16,FALSE))</f>
        <v/>
      </c>
      <c r="W14" s="114" t="str">
        <f>IF(LEN(VLOOKUP($G14,Baseline!$G:$AAD,17,FALSE))=0,"",VLOOKUP($G14,Baseline!$G:$AAD,17,FALSE))</f>
        <v>In the last week, how often have you felt confident about your ability to handle your personal problems?</v>
      </c>
      <c r="X14" s="115" t="str">
        <f>IF(LEN(VLOOKUP($G14,Baseline!$G:$AAD,18,FALSE))=0,"",VLOOKUP($G14,Baseline!$G:$AAD,18,FALSE))</f>
        <v>Never</v>
      </c>
      <c r="Y14" s="77" t="str">
        <f>IF(LEN(VLOOKUP($G14,Baseline!$G:$AAD,19,FALSE))=0,"",VLOOKUP($G14,Baseline!$G:$AAD,19,FALSE))</f>
        <v>Almost never</v>
      </c>
      <c r="Z14" s="114" t="str">
        <f>IF(LEN(VLOOKUP($G14,Baseline!$G:$AAD,20,FALSE))=0,"",VLOOKUP($G14,Baseline!$G:$AAD,20,FALSE))</f>
        <v>Sometimes</v>
      </c>
      <c r="AA14" s="114" t="str">
        <f>IF(LEN(VLOOKUP($G14,Baseline!$G:$AAD,21,FALSE))=0,"",VLOOKUP($G14,Baseline!$G:$AAD,21,FALSE))</f>
        <v>Fairly often</v>
      </c>
      <c r="AB14" s="114" t="str">
        <f>IF(LEN(VLOOKUP($G14,Baseline!$G:$AAD,22,FALSE))=0,"",VLOOKUP($G14,Baseline!$G:$AAD,22,FALSE))</f>
        <v>Very often</v>
      </c>
      <c r="AC14" s="114" t="str">
        <f>IF(LEN(VLOOKUP($G14,Baseline!$G:$AAD,23,FALSE))=0,"",VLOOKUP($G14,Baseline!$G:$AAD,23,FALSE))</f>
        <v/>
      </c>
      <c r="AD14" s="114" t="str">
        <f>IF(LEN(VLOOKUP($G14,Baseline!$G:$AAD,24,FALSE))=0,"",VLOOKUP($G14,Baseline!$G:$AAD,24,FALSE))</f>
        <v/>
      </c>
      <c r="AE14" s="129" t="str">
        <f>IF(LEN(VLOOKUP($G14,[1]Baseline!$G:$AAD,9,FALSE))=0,"",VLOOKUP($G14,[1]Baseline!$G:$AAD,9,FALSE))</f>
        <v>¿Cuántas veces durante la última semana ha confiado en que es capaz de hacer frente a sus problemas personales?</v>
      </c>
      <c r="AF14" s="130" t="str">
        <f>IF(LEN(VLOOKUP($G14,[1]Baseline!$G:$AAD,10,FALSE))=0,"",VLOOKUP($G14,[1]Baseline!$G:$AAD,10,FALSE))</f>
        <v>Nunca</v>
      </c>
      <c r="AG14" s="131" t="str">
        <f>IF(LEN(VLOOKUP($G14,[1]Baseline!$G:$AAD,11,FALSE))=0,"",VLOOKUP($G14,[1]Baseline!$G:$AAD,11,FALSE))</f>
        <v>Casi nunca</v>
      </c>
      <c r="AH14" s="131" t="str">
        <f>IF(LEN(VLOOKUP($G14,[1]Baseline!$G:$AAD,12,FALSE))=0,"",VLOOKUP($G14,[1]Baseline!$G:$AAD,12,FALSE))</f>
        <v>A veces</v>
      </c>
      <c r="AI14" s="131" t="str">
        <f>IF(LEN(VLOOKUP($G14,[1]Baseline!$G:$AAD,13,FALSE))=0,"",VLOOKUP($G14,[1]Baseline!$G:$AAD,13,FALSE))</f>
        <v>Bastante a menudo</v>
      </c>
      <c r="AJ14" s="131" t="str">
        <f>IF(LEN(VLOOKUP($G14,[1]Baseline!$G:$AAD,14,FALSE))=0,"",VLOOKUP($G14,[1]Baseline!$G:$AAD,14,FALSE))</f>
        <v>Muy a menudo</v>
      </c>
      <c r="AK14" s="131" t="str">
        <f>IF(LEN(VLOOKUP($G14,[1]Baseline!$G:$AAD,15,FALSE))=0,"",VLOOKUP($G14,[1]Baseline!$G:$AAD,15,FALSE))</f>
        <v/>
      </c>
      <c r="AL14" s="131" t="str">
        <f>IF(LEN(VLOOKUP($G14,[1]Baseline!$G:$AAD,16,FALSE))=0,"",VLOOKUP($G14,[1]Baseline!$G:$AAD,16,FALSE))</f>
        <v/>
      </c>
      <c r="AM14" s="79" t="str">
        <f>IF(LEN(VLOOKUP($G14,Baseline!$G:$ZY,33, FALSE))=0,"",VLOOKUP($G14,Baseline!$G:$ZY,33,FALSE))</f>
        <v>Durant la semaine passé, combien de fois avez-vous eu confiance en votre capacité à gérer vos  problèmes personnels ?</v>
      </c>
      <c r="AN14" s="114" t="str">
        <f>IF(LEN(VLOOKUP($G14,Baseline!$G:$ZY,34,FALSE))=0,"",VLOOKUP($G14,Baseline!$G:$ZY,34,FALSE))</f>
        <v>Jamais</v>
      </c>
      <c r="AO14" s="115" t="str">
        <f>IF(LEN(VLOOKUP($G14,Baseline!$G:$ZY,35,FALSE))=0,"",VLOOKUP($G14,Baseline!$G:$ZY,35,FALSE))</f>
        <v>Presque jamais</v>
      </c>
      <c r="AP14" s="77" t="str">
        <f>IF(LEN(VLOOKUP($G14,Baseline!$G:$ZY,36,FALSE))=0,"",VLOOKUP($G14,Baseline!$G:$ZY,36,FALSE))</f>
        <v xml:space="preserve">Parfois </v>
      </c>
      <c r="AQ14" s="114" t="str">
        <f>IF(LEN(VLOOKUP($G14,Baseline!$G:$ZY,37,FALSE))=0,"",VLOOKUP($G14,Baseline!$G:$ZY,37,FALSE))</f>
        <v>Assez souvent</v>
      </c>
      <c r="AR14" s="114" t="str">
        <f>IF(LEN(VLOOKUP($G14,Baseline!$G:$ZY,38,FALSE))=0,"",VLOOKUP($G14,Baseline!$G:$ZY,38,FALSE))</f>
        <v>Très souvent</v>
      </c>
      <c r="AS14" s="114" t="str">
        <f>IF(LEN(VLOOKUP($G14,Baseline!$G:$ZY,39,FALSE))=0,"",VLOOKUP($G14,Baseline!$G:$ZY,39,FALSE))</f>
        <v/>
      </c>
      <c r="AT14" s="114" t="str">
        <f>IF(LEN(VLOOKUP($G14,Baseline!$G:$ZY,40,FALSE))=0,"",VLOOKUP($G14,Baseline!$G:$ZY,40,FALSE))</f>
        <v/>
      </c>
      <c r="AU14" s="129" t="str">
        <f>IF(LEN(VLOOKUP($G14,[2]Baseline!$G:$AAD,9,FALSE))=0,"",VLOOKUP($G14,[2]Baseline!$G:$AAD,9,FALSE))</f>
        <v>Az elmúlt héten milyen gyakran volt biztos abban, hogy képes kezelni személyes problémáit?</v>
      </c>
      <c r="AV14" s="130" t="str">
        <f>IF(LEN(VLOOKUP($G14,[2]Baseline!$G:$AAD,10,FALSE))=0,"",VLOOKUP($G14,[2]Baseline!$G:$AAD,10,FALSE))</f>
        <v>Soha</v>
      </c>
      <c r="AW14" s="131" t="str">
        <f>IF(LEN(VLOOKUP($G14,[2]Baseline!$G:$AAD,11,FALSE))=0,"",VLOOKUP($G14,[2]Baseline!$G:$AAD,11,FALSE))</f>
        <v>Szinte soha</v>
      </c>
      <c r="AX14" s="131" t="str">
        <f>IF(LEN(VLOOKUP($G14,[2]Baseline!$G:$AAD,12,FALSE))=0,"",VLOOKUP($G14,[2]Baseline!$G:$AAD,12,FALSE))</f>
        <v>Néha</v>
      </c>
      <c r="AY14" s="131" t="str">
        <f>IF(LEN(VLOOKUP($G14,[2]Baseline!$G:$AAD,13,FALSE))=0,"",VLOOKUP($G14,[2]Baseline!$G:$AAD,13,FALSE))</f>
        <v>Viszonylag gyakran</v>
      </c>
      <c r="AZ14" s="131" t="str">
        <f>IF(LEN(VLOOKUP($G14,[2]Baseline!$G:$AAD,14,FALSE))=0,"",VLOOKUP($G14,[2]Baseline!$G:$AAD,14,FALSE))</f>
        <v>Nagyon gyakran</v>
      </c>
      <c r="BA14" s="131" t="str">
        <f>IF(LEN(VLOOKUP($G14,[2]Baseline!$G:$AAD,15,FALSE))=0,"",VLOOKUP($G14,[2]Baseline!$G:$AAD,15,FALSE))</f>
        <v/>
      </c>
      <c r="BB14" s="131" t="str">
        <f>IF(LEN(VLOOKUP($G14,[2]Baseline!$G:$AAD,16,FALSE))=0,"",VLOOKUP($G14,[2]Baseline!$G:$AAD,16,FALSE))</f>
        <v/>
      </c>
      <c r="BC14" s="129" t="str">
        <f>IF(LEN(VLOOKUP($G14,[3]Baseline!$G:$AAD,9,FALSE))=0,"",VLOOKUP($G14,[3]Baseline!$G:$AAD,9,FALSE))</f>
        <v>Nell'ultima settimana, con quale frequenza si è sentito/a fiducioso/a di riuscire a risolvere i Suoi problemi personali?</v>
      </c>
      <c r="BD14" s="130" t="str">
        <f>IF(LEN(VLOOKUP($G14,[3]Baseline!$G:$AAD,10,FALSE))=0,"",VLOOKUP($G14,[3]Baseline!$G:$AAD,10,FALSE))</f>
        <v>Mai</v>
      </c>
      <c r="BE14" s="131" t="str">
        <f>IF(LEN(VLOOKUP($G14,[3]Baseline!$G:$AAD,11,FALSE))=0,"",VLOOKUP($G14,[3]Baseline!$G:$AAD,11,FALSE))</f>
        <v>Quasi mai</v>
      </c>
      <c r="BF14" s="131" t="str">
        <f>IF(LEN(VLOOKUP($G14,[3]Baseline!$G:$AAD,12,FALSE))=0,"",VLOOKUP($G14,[3]Baseline!$G:$AAD,12,FALSE))</f>
        <v>A volte</v>
      </c>
      <c r="BG14" s="131" t="str">
        <f>IF(LEN(VLOOKUP($G14,[3]Baseline!$G:$AAD,13,FALSE))=0,"",VLOOKUP($G14,[3]Baseline!$G:$AAD,13,FALSE))</f>
        <v>Abbastanza spesso</v>
      </c>
      <c r="BH14" s="131" t="str">
        <f>IF(LEN(VLOOKUP($G14,[3]Baseline!$G:$AAD,14,FALSE))=0,"",VLOOKUP($G14,[3]Baseline!$G:$AAD,14,FALSE))</f>
        <v>Molto spesso</v>
      </c>
      <c r="BI14" s="131" t="str">
        <f>IF(LEN(VLOOKUP($G14,[3]Baseline!$G:$AAD,15,FALSE))=0,"",VLOOKUP($G14,[3]Baseline!$G:$AAD,15,FALSE))</f>
        <v/>
      </c>
      <c r="BJ14" s="131" t="str">
        <f>IF(LEN(VLOOKUP($G14,[3]Baseline!$G:$AAD,16,FALSE))=0,"",VLOOKUP($G14,[3]Baseline!$G:$AAD,16,FALSE))</f>
        <v/>
      </c>
      <c r="BK14" s="129" t="str">
        <f>IF(LEN(VLOOKUP($G14,[4]Baseline!$G:$AAD,9,FALSE))=0,"",VLOOKUP($G14,[4]Baseline!$G:$AAD,9,FALSE))</f>
        <v>Как часто за последнюю неделю Вы чувствовали уверенность в том, что способны справить с решением своих личных проблем?</v>
      </c>
      <c r="BL14" s="130" t="str">
        <f>IF(LEN(VLOOKUP($G14,[4]Baseline!$G:$AAD,10,FALSE))=0,"",VLOOKUP($G14,[4]Baseline!$G:$AAD,10,FALSE))</f>
        <v>Никогда</v>
      </c>
      <c r="BM14" s="131" t="str">
        <f>IF(LEN(VLOOKUP($G14,[4]Baseline!$G:$AAD,11,FALSE))=0,"",VLOOKUP($G14,[4]Baseline!$G:$AAD,11,FALSE))</f>
        <v>Почти никогда</v>
      </c>
      <c r="BN14" s="131" t="str">
        <f>IF(LEN(VLOOKUP($G14,[4]Baseline!$G:$AAD,12,FALSE))=0,"",VLOOKUP($G14,[4]Baseline!$G:$AAD,12,FALSE))</f>
        <v>Иногда</v>
      </c>
      <c r="BO14" s="131" t="str">
        <f>IF(LEN(VLOOKUP($G14,[4]Baseline!$G:$AAD,13,FALSE))=0,"",VLOOKUP($G14,[4]Baseline!$G:$AAD,13,FALSE))</f>
        <v>Довольно часто</v>
      </c>
      <c r="BP14" s="131" t="str">
        <f>IF(LEN(VLOOKUP($G14,[4]Baseline!$G:$AAD,14,FALSE))=0,"",VLOOKUP($G14,[4]Baseline!$G:$AAD,14,FALSE))</f>
        <v>Очень часто</v>
      </c>
      <c r="BQ14" s="131" t="str">
        <f>IF(LEN(VLOOKUP($G14,[4]Baseline!$G:$AAD,15,FALSE))=0,"",VLOOKUP($G14,[4]Baseline!$G:$AAD,15,FALSE))</f>
        <v/>
      </c>
      <c r="BR14" s="131" t="str">
        <f>IF(LEN(VLOOKUP($G14,[4]Baseline!$G:$AAD,16,FALSE))=0,"",VLOOKUP($G14,[4]Baseline!$G:$AAD,16,FALSE))</f>
        <v/>
      </c>
      <c r="BS14" s="129" t="str">
        <f>IF(LEN(VLOOKUP($G14,[5]Baseline!$G:$AAD,9,FALSE))=0,"",VLOOKUP($G14,[5]Baseline!$G:$AAD,9,FALSE))</f>
        <v>Koliko često ste se u proteklih nedelju dana bili sigurni da ste u stanju da prevaziđete svoje lične probleme?</v>
      </c>
      <c r="BT14" s="130" t="str">
        <f>IF(LEN(VLOOKUP($G14,[5]Baseline!$G:$AAD,10,FALSE))=0,"",VLOOKUP($G14,[5]Baseline!$G:$AAD,10,FALSE))</f>
        <v>Uopšte ne</v>
      </c>
      <c r="BU14" s="131" t="str">
        <f>IF(LEN(VLOOKUP($G14,[5]Baseline!$G:$AAD,11,FALSE))=0,"",VLOOKUP($G14,[5]Baseline!$G:$AAD,11,FALSE))</f>
        <v>Skoro uopšte ne</v>
      </c>
      <c r="BV14" s="131" t="str">
        <f>IF(LEN(VLOOKUP($G14,[5]Baseline!$G:$AAD,12,FALSE))=0,"",VLOOKUP($G14,[5]Baseline!$G:$AAD,12,FALSE))</f>
        <v>Ponekad</v>
      </c>
      <c r="BW14" s="131" t="str">
        <f>IF(LEN(VLOOKUP($G14,[5]Baseline!$G:$AAD,13,FALSE))=0,"",VLOOKUP($G14,[5]Baseline!$G:$AAD,13,FALSE))</f>
        <v>Prilično često</v>
      </c>
      <c r="BX14" s="131" t="str">
        <f>IF(LEN(VLOOKUP($G14,[5]Baseline!$G:$AAD,14,FALSE))=0,"",VLOOKUP($G14,[5]Baseline!$G:$AAD,14,FALSE))</f>
        <v>Vrlo često</v>
      </c>
      <c r="BY14" s="131" t="str">
        <f>IF(LEN(VLOOKUP($G14,[5]Baseline!$G:$AAD,15,FALSE))=0,"",VLOOKUP($G14,[5]Baseline!$G:$AAD,15,FALSE))</f>
        <v/>
      </c>
      <c r="BZ14" s="131" t="str">
        <f>IF(LEN(VLOOKUP($G14,[5]Baseline!$G:$AAD,16,FALSE))=0,"",VLOOKUP($G14,[5]Baseline!$G:$AAD,16,FALSE))</f>
        <v/>
      </c>
      <c r="CA14" s="76" t="str">
        <f>IF(LEN(VLOOKUP($G14,Baseline!$G:$AAD,81,FALSE))=0,"",VLOOKUP($G14,Baseline!$G:$AAD,81,FALSE))</f>
        <v/>
      </c>
      <c r="CB14" s="76" t="str">
        <f>IF(LEN(VLOOKUP($G14,Baseline!$G:$AAD,82,FALSE))=0,"",VLOOKUP($G14,Baseline!$G:$AAD,82,FALSE))</f>
        <v/>
      </c>
      <c r="CC14" s="76" t="str">
        <f>IF(LEN(VLOOKUP($G14,Baseline!$G:$AAD,83,FALSE))=0,"",VLOOKUP($G14,Baseline!$G:$AAD,83,FALSE))</f>
        <v/>
      </c>
      <c r="CD14" s="76" t="str">
        <f>IF(LEN(VLOOKUP($G14,Baseline!$G:$AAD,84,FALSE))=0,"",VLOOKUP($G14,Baseline!$G:$AAD,84,FALSE))</f>
        <v/>
      </c>
      <c r="CE14" s="76" t="str">
        <f>IF(LEN(VLOOKUP($G14,Baseline!$G:$AAD,85,FALSE))=0,"",VLOOKUP($G14,Baseline!$G:$AAD,85,FALSE))</f>
        <v/>
      </c>
      <c r="CF14" s="76" t="str">
        <f>IF(LEN(VLOOKUP($G14,Baseline!$G:$AAD,86,FALSE))=0,"",VLOOKUP($G14,Baseline!$G:$AAD,86,FALSE))</f>
        <v/>
      </c>
      <c r="CG14" s="76" t="str">
        <f>IF(LEN(VLOOKUP($G14,Baseline!$G:$AAD,87,FALSE))=0,"",VLOOKUP($G14,Baseline!$G:$AAD,87,FALSE))</f>
        <v/>
      </c>
      <c r="CH14" s="76" t="str">
        <f>IF(LEN(VLOOKUP($G14,Baseline!$G:$AAD,88,FALSE))=0,"",VLOOKUP($G14,Baseline!$G:$AAD,88,FALSE))</f>
        <v/>
      </c>
      <c r="CI14" s="76" t="str">
        <f>IF(LEN(VLOOKUP($G14,Baseline!$G:$AAD,89,FALSE))=0,"",VLOOKUP($G14,Baseline!$G:$AAD,89,FALSE))</f>
        <v/>
      </c>
      <c r="CJ14" s="76" t="str">
        <f>IF(LEN(VLOOKUP($G14,Baseline!$G:$AAD,90,FALSE))=0,"",VLOOKUP($G14,Baseline!$G:$AAD,90,FALSE))</f>
        <v/>
      </c>
      <c r="CK14" s="76" t="str">
        <f>IF(LEN(VLOOKUP($G14,Baseline!$G:$AAD,91,FALSE))=0,"",VLOOKUP($G14,Baseline!$G:$AAD,91,FALSE))</f>
        <v/>
      </c>
      <c r="CL14" s="76" t="str">
        <f>IF(LEN(VLOOKUP($G14,Baseline!$G:$AAD,92,FALSE))=0,"",VLOOKUP($G14,Baseline!$G:$AAD,92,FALSE))</f>
        <v/>
      </c>
      <c r="CM14" s="76" t="str">
        <f>IF(LEN(VLOOKUP($G14,Baseline!$G:$AAD,93,FALSE))=0,"",VLOOKUP($G14,Baseline!$G:$AAD,93,FALSE))</f>
        <v/>
      </c>
      <c r="CN14" s="76" t="str">
        <f>IF(LEN(VLOOKUP($G14,Baseline!$G:$AAD,94,FALSE))=0,"",VLOOKUP($G14,Baseline!$G:$AAD,94,FALSE))</f>
        <v/>
      </c>
      <c r="CO14" s="76" t="str">
        <f>IF(LEN(VLOOKUP($G14,Baseline!$G:$AAD,95,FALSE))=0,"",VLOOKUP($G14,Baseline!$G:$AAD,95,FALSE))</f>
        <v/>
      </c>
      <c r="CP14" s="76" t="str">
        <f>IF(LEN(VLOOKUP($G14,Baseline!$G:$AAD,96,FALSE))=0,"",VLOOKUP($G14,Baseline!$G:$AAD,96,FALSE))</f>
        <v/>
      </c>
      <c r="CQ14" s="76" t="str">
        <f>IF(LEN(VLOOKUP($G14,Baseline!$G:$AAD,97,FALSE))=0,"",VLOOKUP($G14,Baseline!$G:$AAD,97,FALSE))</f>
        <v/>
      </c>
      <c r="CR14" s="76" t="str">
        <f>IF(LEN(VLOOKUP($G14,Baseline!$G:$AAD,98,FALSE))=0,"",VLOOKUP($G14,Baseline!$G:$AAD,98,FALSE))</f>
        <v/>
      </c>
      <c r="CS14" s="76" t="str">
        <f>IF(LEN(VLOOKUP($G14,Baseline!$G:$AAD,99,FALSE))=0,"",VLOOKUP($G14,Baseline!$G:$AAD,99,FALSE))</f>
        <v/>
      </c>
    </row>
    <row r="15" spans="1:97" s="76" customFormat="1" ht="15" customHeight="1">
      <c r="A15" s="77" t="s">
        <v>111</v>
      </c>
      <c r="B15" s="78" t="s">
        <v>112</v>
      </c>
      <c r="C15" s="78"/>
      <c r="D15" s="78"/>
      <c r="E15" s="78"/>
      <c r="F15" s="78" t="s">
        <v>113</v>
      </c>
      <c r="G15" s="78" t="s">
        <v>468</v>
      </c>
      <c r="H15" s="111">
        <f>IF(LEN(VLOOKUP($G15,Baseline!$G:$AAD,2,FALSE))=0,"",VLOOKUP($G15,Baseline!$G:$AAD,2,FALSE))</f>
        <v>0</v>
      </c>
      <c r="I15" s="112">
        <f>IF(LEN(VLOOKUP($G15,Baseline!$G:$AAD,3,FALSE))=0,"",VLOOKUP($G15,Baseline!$G:$AAD,3,FALSE))</f>
        <v>1</v>
      </c>
      <c r="J15" s="112">
        <f>IF(LEN(VLOOKUP($G15,Baseline!$G:$AAD,4,FALSE))=0,"",VLOOKUP($G15,Baseline!$G:$AAD,4,FALSE))</f>
        <v>2</v>
      </c>
      <c r="K15" s="112">
        <f>IF(LEN(VLOOKUP($G15,Baseline!$G:$AAD,5,FALSE))=0,"",VLOOKUP($G15,Baseline!$G:$AAD,5,FALSE))</f>
        <v>3</v>
      </c>
      <c r="L15" s="112">
        <f>IF(LEN(VLOOKUP($G15,Baseline!$G:$AAD,6,FALSE))=0,"",VLOOKUP($G15,Baseline!$G:$AAD,6,FALSE))</f>
        <v>4</v>
      </c>
      <c r="M15" s="112" t="str">
        <f>IF(LEN(VLOOKUP($G15,Baseline!$G:$AAD,7,FALSE))=0,"",VLOOKUP($G15,Baseline!$G:$AAD,7,FALSE))</f>
        <v/>
      </c>
      <c r="N15" s="112" t="str">
        <f>IF(LEN(VLOOKUP($G15,Baseline!$G:$AAD,8,FALSE))=0,"",VLOOKUP($G15,Baseline!$G:$AAD,8,FALSE))</f>
        <v/>
      </c>
      <c r="O15" s="113" t="str">
        <f>IF(LEN(VLOOKUP($G15,Baseline!$G:$AAD,9,FALSE))=0,"",VLOOKUP($G15,Baseline!$G:$AAD,9,FALSE))</f>
        <v>Wie oft hatten Sie in der letzten Woche das Gefühl, dass sich die Dinge zu Ihren Gunsten entwickeln?</v>
      </c>
      <c r="P15" s="77" t="str">
        <f>IF(LEN(VLOOKUP($G15,Baseline!$G:$AAD,10,FALSE))=0,"",VLOOKUP($G15,Baseline!$G:$AAD,10,FALSE))</f>
        <v>Nie</v>
      </c>
      <c r="Q15" s="114" t="str">
        <f>IF(LEN(VLOOKUP($G15,Baseline!$G:$AAD,11,FALSE))=0,"",VLOOKUP($G15,Baseline!$G:$AAD,11,FALSE))</f>
        <v>Fast nie</v>
      </c>
      <c r="R15" s="114" t="str">
        <f>IF(LEN(VLOOKUP($G15,Baseline!$G:$AAD,12,FALSE))=0,"",VLOOKUP($G15,Baseline!$G:$AAD,12,FALSE))</f>
        <v>Manchmal</v>
      </c>
      <c r="S15" s="114" t="str">
        <f>IF(LEN(VLOOKUP($G15,Baseline!$G:$AAD,13,FALSE))=0,"",VLOOKUP($G15,Baseline!$G:$AAD,13,FALSE))</f>
        <v>Ziemlich oft</v>
      </c>
      <c r="T15" s="114" t="str">
        <f>IF(LEN(VLOOKUP($G15,Baseline!$G:$AAD,14,FALSE))=0,"",VLOOKUP($G15,Baseline!$G:$AAD,14,FALSE))</f>
        <v>Sehr oft</v>
      </c>
      <c r="U15" s="114" t="str">
        <f>IF(LEN(VLOOKUP($G15,Baseline!$G:$AAD,15,FALSE))=0,"",VLOOKUP($G15,Baseline!$G:$AAD,15,FALSE))</f>
        <v/>
      </c>
      <c r="V15" s="114" t="str">
        <f>IF(LEN(VLOOKUP($G15,Baseline!$G:$AAD,16,FALSE))=0,"",VLOOKUP($G15,Baseline!$G:$AAD,16,FALSE))</f>
        <v/>
      </c>
      <c r="W15" s="114" t="str">
        <f>IF(LEN(VLOOKUP($G15,Baseline!$G:$AAD,17,FALSE))=0,"",VLOOKUP($G15,Baseline!$G:$AAD,17,FALSE))</f>
        <v>In the last week, how often have you felt that things were going your way?</v>
      </c>
      <c r="X15" s="115" t="str">
        <f>IF(LEN(VLOOKUP($G15,Baseline!$G:$AAD,18,FALSE))=0,"",VLOOKUP($G15,Baseline!$G:$AAD,18,FALSE))</f>
        <v>Never</v>
      </c>
      <c r="Y15" s="77" t="str">
        <f>IF(LEN(VLOOKUP($G15,Baseline!$G:$AAD,19,FALSE))=0,"",VLOOKUP($G15,Baseline!$G:$AAD,19,FALSE))</f>
        <v>Almost never</v>
      </c>
      <c r="Z15" s="114" t="str">
        <f>IF(LEN(VLOOKUP($G15,Baseline!$G:$AAD,20,FALSE))=0,"",VLOOKUP($G15,Baseline!$G:$AAD,20,FALSE))</f>
        <v>Sometimes</v>
      </c>
      <c r="AA15" s="114" t="str">
        <f>IF(LEN(VLOOKUP($G15,Baseline!$G:$AAD,21,FALSE))=0,"",VLOOKUP($G15,Baseline!$G:$AAD,21,FALSE))</f>
        <v>Fairly often</v>
      </c>
      <c r="AB15" s="114" t="str">
        <f>IF(LEN(VLOOKUP($G15,Baseline!$G:$AAD,22,FALSE))=0,"",VLOOKUP($G15,Baseline!$G:$AAD,22,FALSE))</f>
        <v>Very often</v>
      </c>
      <c r="AC15" s="114" t="str">
        <f>IF(LEN(VLOOKUP($G15,Baseline!$G:$AAD,23,FALSE))=0,"",VLOOKUP($G15,Baseline!$G:$AAD,23,FALSE))</f>
        <v/>
      </c>
      <c r="AD15" s="114" t="str">
        <f>IF(LEN(VLOOKUP($G15,Baseline!$G:$AAD,24,FALSE))=0,"",VLOOKUP($G15,Baseline!$G:$AAD,24,FALSE))</f>
        <v/>
      </c>
      <c r="AE15" s="129" t="str">
        <f>IF(LEN(VLOOKUP($G15,[1]Baseline!$G:$AAD,9,FALSE))=0,"",VLOOKUP($G15,[1]Baseline!$G:$AAD,9,FALSE))</f>
        <v>¿Cuántas veces en la última semana sintió que las cosas iban a su favor?</v>
      </c>
      <c r="AF15" s="130" t="str">
        <f>IF(LEN(VLOOKUP($G15,[1]Baseline!$G:$AAD,10,FALSE))=0,"",VLOOKUP($G15,[1]Baseline!$G:$AAD,10,FALSE))</f>
        <v>Nunca</v>
      </c>
      <c r="AG15" s="131" t="str">
        <f>IF(LEN(VLOOKUP($G15,[1]Baseline!$G:$AAD,11,FALSE))=0,"",VLOOKUP($G15,[1]Baseline!$G:$AAD,11,FALSE))</f>
        <v>Casi nunca</v>
      </c>
      <c r="AH15" s="131" t="str">
        <f>IF(LEN(VLOOKUP($G15,[1]Baseline!$G:$AAD,12,FALSE))=0,"",VLOOKUP($G15,[1]Baseline!$G:$AAD,12,FALSE))</f>
        <v>A veces</v>
      </c>
      <c r="AI15" s="131" t="str">
        <f>IF(LEN(VLOOKUP($G15,[1]Baseline!$G:$AAD,13,FALSE))=0,"",VLOOKUP($G15,[1]Baseline!$G:$AAD,13,FALSE))</f>
        <v>Bastante a menudo</v>
      </c>
      <c r="AJ15" s="131" t="str">
        <f>IF(LEN(VLOOKUP($G15,[1]Baseline!$G:$AAD,14,FALSE))=0,"",VLOOKUP($G15,[1]Baseline!$G:$AAD,14,FALSE))</f>
        <v>Muy a menudo</v>
      </c>
      <c r="AK15" s="131" t="str">
        <f>IF(LEN(VLOOKUP($G15,[1]Baseline!$G:$AAD,15,FALSE))=0,"",VLOOKUP($G15,[1]Baseline!$G:$AAD,15,FALSE))</f>
        <v/>
      </c>
      <c r="AL15" s="131" t="str">
        <f>IF(LEN(VLOOKUP($G15,[1]Baseline!$G:$AAD,16,FALSE))=0,"",VLOOKUP($G15,[1]Baseline!$G:$AAD,16,FALSE))</f>
        <v/>
      </c>
      <c r="AM15" s="79" t="str">
        <f>IF(LEN(VLOOKUP($G15,Baseline!$G:$ZY,33, FALSE))=0,"",VLOOKUP($G15,Baseline!$G:$ZY,33,FALSE))</f>
        <v>Durant la semaine passé, combien de fois avez-vous eu  le sentiment les choses allaient comme vous le vouliez ?</v>
      </c>
      <c r="AN15" s="114" t="str">
        <f>IF(LEN(VLOOKUP($G15,Baseline!$G:$ZY,34,FALSE))=0,"",VLOOKUP($G15,Baseline!$G:$ZY,34,FALSE))</f>
        <v>Jamais</v>
      </c>
      <c r="AO15" s="115" t="str">
        <f>IF(LEN(VLOOKUP($G15,Baseline!$G:$ZY,35,FALSE))=0,"",VLOOKUP($G15,Baseline!$G:$ZY,35,FALSE))</f>
        <v>Presque jamais</v>
      </c>
      <c r="AP15" s="77" t="str">
        <f>IF(LEN(VLOOKUP($G15,Baseline!$G:$ZY,36,FALSE))=0,"",VLOOKUP($G15,Baseline!$G:$ZY,36,FALSE))</f>
        <v xml:space="preserve">Parfois </v>
      </c>
      <c r="AQ15" s="114" t="str">
        <f>IF(LEN(VLOOKUP($G15,Baseline!$G:$ZY,37,FALSE))=0,"",VLOOKUP($G15,Baseline!$G:$ZY,37,FALSE))</f>
        <v>Assez souvent</v>
      </c>
      <c r="AR15" s="114" t="str">
        <f>IF(LEN(VLOOKUP($G15,Baseline!$G:$ZY,38,FALSE))=0,"",VLOOKUP($G15,Baseline!$G:$ZY,38,FALSE))</f>
        <v>Très souvent</v>
      </c>
      <c r="AS15" s="114" t="str">
        <f>IF(LEN(VLOOKUP($G15,Baseline!$G:$ZY,39,FALSE))=0,"",VLOOKUP($G15,Baseline!$G:$ZY,39,FALSE))</f>
        <v/>
      </c>
      <c r="AT15" s="114" t="str">
        <f>IF(LEN(VLOOKUP($G15,Baseline!$G:$ZY,40,FALSE))=0,"",VLOOKUP($G15,Baseline!$G:$ZY,40,FALSE))</f>
        <v/>
      </c>
      <c r="AU15" s="129" t="str">
        <f>IF(LEN(VLOOKUP($G15,[2]Baseline!$G:$AAD,9,FALSE))=0,"",VLOOKUP($G15,[2]Baseline!$G:$AAD,9,FALSE))</f>
        <v>Az elmúlt héten milyen gyakran érezte úgy, hogy a dolgok az Ön számára kedvezően alakulnak?</v>
      </c>
      <c r="AV15" s="130" t="str">
        <f>IF(LEN(VLOOKUP($G15,[2]Baseline!$G:$AAD,10,FALSE))=0,"",VLOOKUP($G15,[2]Baseline!$G:$AAD,10,FALSE))</f>
        <v>Soha</v>
      </c>
      <c r="AW15" s="131" t="str">
        <f>IF(LEN(VLOOKUP($G15,[2]Baseline!$G:$AAD,11,FALSE))=0,"",VLOOKUP($G15,[2]Baseline!$G:$AAD,11,FALSE))</f>
        <v>Szinte soha</v>
      </c>
      <c r="AX15" s="131" t="str">
        <f>IF(LEN(VLOOKUP($G15,[2]Baseline!$G:$AAD,12,FALSE))=0,"",VLOOKUP($G15,[2]Baseline!$G:$AAD,12,FALSE))</f>
        <v>Néha</v>
      </c>
      <c r="AY15" s="131" t="str">
        <f>IF(LEN(VLOOKUP($G15,[2]Baseline!$G:$AAD,13,FALSE))=0,"",VLOOKUP($G15,[2]Baseline!$G:$AAD,13,FALSE))</f>
        <v>Viszonylag gyakran</v>
      </c>
      <c r="AZ15" s="131" t="str">
        <f>IF(LEN(VLOOKUP($G15,[2]Baseline!$G:$AAD,14,FALSE))=0,"",VLOOKUP($G15,[2]Baseline!$G:$AAD,14,FALSE))</f>
        <v>Nagyon gyakran</v>
      </c>
      <c r="BA15" s="131" t="str">
        <f>IF(LEN(VLOOKUP($G15,[2]Baseline!$G:$AAD,15,FALSE))=0,"",VLOOKUP($G15,[2]Baseline!$G:$AAD,15,FALSE))</f>
        <v/>
      </c>
      <c r="BB15" s="131" t="str">
        <f>IF(LEN(VLOOKUP($G15,[2]Baseline!$G:$AAD,16,FALSE))=0,"",VLOOKUP($G15,[2]Baseline!$G:$AAD,16,FALSE))</f>
        <v/>
      </c>
      <c r="BC15" s="129" t="str">
        <f>IF(LEN(VLOOKUP($G15,[3]Baseline!$G:$AAD,9,FALSE))=0,"",VLOOKUP($G15,[3]Baseline!$G:$AAD,9,FALSE))</f>
        <v>Nell'ultima settimana, con quale frequenza ha avuto la sensazione che le cose avessero sviluppi a Lei favorevoli?</v>
      </c>
      <c r="BD15" s="130" t="str">
        <f>IF(LEN(VLOOKUP($G15,[3]Baseline!$G:$AAD,10,FALSE))=0,"",VLOOKUP($G15,[3]Baseline!$G:$AAD,10,FALSE))</f>
        <v>Mai</v>
      </c>
      <c r="BE15" s="131" t="str">
        <f>IF(LEN(VLOOKUP($G15,[3]Baseline!$G:$AAD,11,FALSE))=0,"",VLOOKUP($G15,[3]Baseline!$G:$AAD,11,FALSE))</f>
        <v>Quasi mai</v>
      </c>
      <c r="BF15" s="131" t="str">
        <f>IF(LEN(VLOOKUP($G15,[3]Baseline!$G:$AAD,12,FALSE))=0,"",VLOOKUP($G15,[3]Baseline!$G:$AAD,12,FALSE))</f>
        <v>A volte</v>
      </c>
      <c r="BG15" s="131" t="str">
        <f>IF(LEN(VLOOKUP($G15,[3]Baseline!$G:$AAD,13,FALSE))=0,"",VLOOKUP($G15,[3]Baseline!$G:$AAD,13,FALSE))</f>
        <v>Abbastanza spesso</v>
      </c>
      <c r="BH15" s="131" t="str">
        <f>IF(LEN(VLOOKUP($G15,[3]Baseline!$G:$AAD,14,FALSE))=0,"",VLOOKUP($G15,[3]Baseline!$G:$AAD,14,FALSE))</f>
        <v>Molto spesso</v>
      </c>
      <c r="BI15" s="131" t="str">
        <f>IF(LEN(VLOOKUP($G15,[3]Baseline!$G:$AAD,15,FALSE))=0,"",VLOOKUP($G15,[3]Baseline!$G:$AAD,15,FALSE))</f>
        <v/>
      </c>
      <c r="BJ15" s="131" t="str">
        <f>IF(LEN(VLOOKUP($G15,[3]Baseline!$G:$AAD,16,FALSE))=0,"",VLOOKUP($G15,[3]Baseline!$G:$AAD,16,FALSE))</f>
        <v/>
      </c>
      <c r="BK15" s="129" t="str">
        <f>IF(LEN(VLOOKUP($G15,[4]Baseline!$G:$AAD,9,FALSE))=0,"",VLOOKUP($G15,[4]Baseline!$G:$AAD,9,FALSE))</f>
        <v>Как часто за последнюю неделю Вы чувствовали, что всё идёт так, как Вам хотелось?</v>
      </c>
      <c r="BL15" s="130" t="str">
        <f>IF(LEN(VLOOKUP($G15,[4]Baseline!$G:$AAD,10,FALSE))=0,"",VLOOKUP($G15,[4]Baseline!$G:$AAD,10,FALSE))</f>
        <v>Никогда</v>
      </c>
      <c r="BM15" s="131" t="str">
        <f>IF(LEN(VLOOKUP($G15,[4]Baseline!$G:$AAD,11,FALSE))=0,"",VLOOKUP($G15,[4]Baseline!$G:$AAD,11,FALSE))</f>
        <v>Почти никогда</v>
      </c>
      <c r="BN15" s="131" t="str">
        <f>IF(LEN(VLOOKUP($G15,[4]Baseline!$G:$AAD,12,FALSE))=0,"",VLOOKUP($G15,[4]Baseline!$G:$AAD,12,FALSE))</f>
        <v>Иногда</v>
      </c>
      <c r="BO15" s="131" t="str">
        <f>IF(LEN(VLOOKUP($G15,[4]Baseline!$G:$AAD,13,FALSE))=0,"",VLOOKUP($G15,[4]Baseline!$G:$AAD,13,FALSE))</f>
        <v>Довольно часто</v>
      </c>
      <c r="BP15" s="131" t="str">
        <f>IF(LEN(VLOOKUP($G15,[4]Baseline!$G:$AAD,14,FALSE))=0,"",VLOOKUP($G15,[4]Baseline!$G:$AAD,14,FALSE))</f>
        <v>Очень часто</v>
      </c>
      <c r="BQ15" s="131" t="str">
        <f>IF(LEN(VLOOKUP($G15,[4]Baseline!$G:$AAD,15,FALSE))=0,"",VLOOKUP($G15,[4]Baseline!$G:$AAD,15,FALSE))</f>
        <v/>
      </c>
      <c r="BR15" s="131" t="str">
        <f>IF(LEN(VLOOKUP($G15,[4]Baseline!$G:$AAD,16,FALSE))=0,"",VLOOKUP($G15,[4]Baseline!$G:$AAD,16,FALSE))</f>
        <v/>
      </c>
      <c r="BS15" s="129" t="str">
        <f>IF(LEN(VLOOKUP($G15,[5]Baseline!$G:$AAD,9,FALSE))=0,"",VLOOKUP($G15,[5]Baseline!$G:$AAD,9,FALSE))</f>
        <v>Koliko često ste tokom protekle nedelje imali osećaj da se stvari odvijaju u vašu korist?</v>
      </c>
      <c r="BT15" s="130" t="str">
        <f>IF(LEN(VLOOKUP($G15,[5]Baseline!$G:$AAD,10,FALSE))=0,"",VLOOKUP($G15,[5]Baseline!$G:$AAD,10,FALSE))</f>
        <v>Uopšte ne</v>
      </c>
      <c r="BU15" s="131" t="str">
        <f>IF(LEN(VLOOKUP($G15,[5]Baseline!$G:$AAD,11,FALSE))=0,"",VLOOKUP($G15,[5]Baseline!$G:$AAD,11,FALSE))</f>
        <v>Skoro uopšte ne</v>
      </c>
      <c r="BV15" s="131" t="str">
        <f>IF(LEN(VLOOKUP($G15,[5]Baseline!$G:$AAD,12,FALSE))=0,"",VLOOKUP($G15,[5]Baseline!$G:$AAD,12,FALSE))</f>
        <v>Ponekad</v>
      </c>
      <c r="BW15" s="131" t="str">
        <f>IF(LEN(VLOOKUP($G15,[5]Baseline!$G:$AAD,13,FALSE))=0,"",VLOOKUP($G15,[5]Baseline!$G:$AAD,13,FALSE))</f>
        <v>Prilično često</v>
      </c>
      <c r="BX15" s="131" t="str">
        <f>IF(LEN(VLOOKUP($G15,[5]Baseline!$G:$AAD,14,FALSE))=0,"",VLOOKUP($G15,[5]Baseline!$G:$AAD,14,FALSE))</f>
        <v>Vrlo često</v>
      </c>
      <c r="BY15" s="131" t="str">
        <f>IF(LEN(VLOOKUP($G15,[5]Baseline!$G:$AAD,15,FALSE))=0,"",VLOOKUP($G15,[5]Baseline!$G:$AAD,15,FALSE))</f>
        <v/>
      </c>
      <c r="BZ15" s="131" t="str">
        <f>IF(LEN(VLOOKUP($G15,[5]Baseline!$G:$AAD,16,FALSE))=0,"",VLOOKUP($G15,[5]Baseline!$G:$AAD,16,FALSE))</f>
        <v/>
      </c>
      <c r="CA15" s="76" t="str">
        <f>IF(LEN(VLOOKUP($G15,Baseline!$G:$AAD,81,FALSE))=0,"",VLOOKUP($G15,Baseline!$G:$AAD,81,FALSE))</f>
        <v/>
      </c>
      <c r="CB15" s="76" t="str">
        <f>IF(LEN(VLOOKUP($G15,Baseline!$G:$AAD,82,FALSE))=0,"",VLOOKUP($G15,Baseline!$G:$AAD,82,FALSE))</f>
        <v/>
      </c>
      <c r="CC15" s="76" t="str">
        <f>IF(LEN(VLOOKUP($G15,Baseline!$G:$AAD,83,FALSE))=0,"",VLOOKUP($G15,Baseline!$G:$AAD,83,FALSE))</f>
        <v/>
      </c>
      <c r="CD15" s="76" t="str">
        <f>IF(LEN(VLOOKUP($G15,Baseline!$G:$AAD,84,FALSE))=0,"",VLOOKUP($G15,Baseline!$G:$AAD,84,FALSE))</f>
        <v/>
      </c>
      <c r="CE15" s="76" t="str">
        <f>IF(LEN(VLOOKUP($G15,Baseline!$G:$AAD,85,FALSE))=0,"",VLOOKUP($G15,Baseline!$G:$AAD,85,FALSE))</f>
        <v/>
      </c>
      <c r="CF15" s="76" t="str">
        <f>IF(LEN(VLOOKUP($G15,Baseline!$G:$AAD,86,FALSE))=0,"",VLOOKUP($G15,Baseline!$G:$AAD,86,FALSE))</f>
        <v/>
      </c>
      <c r="CG15" s="76" t="str">
        <f>IF(LEN(VLOOKUP($G15,Baseline!$G:$AAD,87,FALSE))=0,"",VLOOKUP($G15,Baseline!$G:$AAD,87,FALSE))</f>
        <v/>
      </c>
      <c r="CH15" s="76" t="str">
        <f>IF(LEN(VLOOKUP($G15,Baseline!$G:$AAD,88,FALSE))=0,"",VLOOKUP($G15,Baseline!$G:$AAD,88,FALSE))</f>
        <v/>
      </c>
      <c r="CI15" s="76" t="str">
        <f>IF(LEN(VLOOKUP($G15,Baseline!$G:$AAD,89,FALSE))=0,"",VLOOKUP($G15,Baseline!$G:$AAD,89,FALSE))</f>
        <v/>
      </c>
      <c r="CJ15" s="76" t="str">
        <f>IF(LEN(VLOOKUP($G15,Baseline!$G:$AAD,90,FALSE))=0,"",VLOOKUP($G15,Baseline!$G:$AAD,90,FALSE))</f>
        <v/>
      </c>
      <c r="CK15" s="76" t="str">
        <f>IF(LEN(VLOOKUP($G15,Baseline!$G:$AAD,91,FALSE))=0,"",VLOOKUP($G15,Baseline!$G:$AAD,91,FALSE))</f>
        <v/>
      </c>
      <c r="CL15" s="76" t="str">
        <f>IF(LEN(VLOOKUP($G15,Baseline!$G:$AAD,92,FALSE))=0,"",VLOOKUP($G15,Baseline!$G:$AAD,92,FALSE))</f>
        <v/>
      </c>
      <c r="CM15" s="76" t="str">
        <f>IF(LEN(VLOOKUP($G15,Baseline!$G:$AAD,93,FALSE))=0,"",VLOOKUP($G15,Baseline!$G:$AAD,93,FALSE))</f>
        <v/>
      </c>
      <c r="CN15" s="76" t="str">
        <f>IF(LEN(VLOOKUP($G15,Baseline!$G:$AAD,94,FALSE))=0,"",VLOOKUP($G15,Baseline!$G:$AAD,94,FALSE))</f>
        <v/>
      </c>
      <c r="CO15" s="76" t="str">
        <f>IF(LEN(VLOOKUP($G15,Baseline!$G:$AAD,95,FALSE))=0,"",VLOOKUP($G15,Baseline!$G:$AAD,95,FALSE))</f>
        <v/>
      </c>
      <c r="CP15" s="76" t="str">
        <f>IF(LEN(VLOOKUP($G15,Baseline!$G:$AAD,96,FALSE))=0,"",VLOOKUP($G15,Baseline!$G:$AAD,96,FALSE))</f>
        <v/>
      </c>
      <c r="CQ15" s="76" t="str">
        <f>IF(LEN(VLOOKUP($G15,Baseline!$G:$AAD,97,FALSE))=0,"",VLOOKUP($G15,Baseline!$G:$AAD,97,FALSE))</f>
        <v/>
      </c>
      <c r="CR15" s="76" t="str">
        <f>IF(LEN(VLOOKUP($G15,Baseline!$G:$AAD,98,FALSE))=0,"",VLOOKUP($G15,Baseline!$G:$AAD,98,FALSE))</f>
        <v/>
      </c>
      <c r="CS15" s="76" t="str">
        <f>IF(LEN(VLOOKUP($G15,Baseline!$G:$AAD,99,FALSE))=0,"",VLOOKUP($G15,Baseline!$G:$AAD,99,FALSE))</f>
        <v/>
      </c>
    </row>
    <row r="16" spans="1:97" s="76" customFormat="1" ht="15" customHeight="1">
      <c r="A16" s="77" t="s">
        <v>111</v>
      </c>
      <c r="B16" s="78" t="s">
        <v>112</v>
      </c>
      <c r="C16" s="78"/>
      <c r="D16" s="78"/>
      <c r="E16" s="78"/>
      <c r="F16" s="78" t="s">
        <v>113</v>
      </c>
      <c r="G16" s="78" t="s">
        <v>477</v>
      </c>
      <c r="H16" s="111">
        <f>IF(LEN(VLOOKUP($G16,Baseline!$G:$AAD,2,FALSE))=0,"",VLOOKUP($G16,Baseline!$G:$AAD,2,FALSE))</f>
        <v>0</v>
      </c>
      <c r="I16" s="112">
        <f>IF(LEN(VLOOKUP($G16,Baseline!$G:$AAD,3,FALSE))=0,"",VLOOKUP($G16,Baseline!$G:$AAD,3,FALSE))</f>
        <v>1</v>
      </c>
      <c r="J16" s="112">
        <f>IF(LEN(VLOOKUP($G16,Baseline!$G:$AAD,4,FALSE))=0,"",VLOOKUP($G16,Baseline!$G:$AAD,4,FALSE))</f>
        <v>2</v>
      </c>
      <c r="K16" s="112">
        <f>IF(LEN(VLOOKUP($G16,Baseline!$G:$AAD,5,FALSE))=0,"",VLOOKUP($G16,Baseline!$G:$AAD,5,FALSE))</f>
        <v>3</v>
      </c>
      <c r="L16" s="112">
        <f>IF(LEN(VLOOKUP($G16,Baseline!$G:$AAD,6,FALSE))=0,"",VLOOKUP($G16,Baseline!$G:$AAD,6,FALSE))</f>
        <v>4</v>
      </c>
      <c r="M16" s="112" t="str">
        <f>IF(LEN(VLOOKUP($G16,Baseline!$G:$AAD,7,FALSE))=0,"",VLOOKUP($G16,Baseline!$G:$AAD,7,FALSE))</f>
        <v/>
      </c>
      <c r="N16" s="112" t="str">
        <f>IF(LEN(VLOOKUP($G16,Baseline!$G:$AAD,8,FALSE))=0,"",VLOOKUP($G16,Baseline!$G:$AAD,8,FALSE))</f>
        <v/>
      </c>
      <c r="O16" s="113" t="str">
        <f>IF(LEN(VLOOKUP($G16,Baseline!$G:$AAD,9,FALSE))=0,"",VLOOKUP($G16,Baseline!$G:$AAD,9,FALSE))</f>
        <v>Wie oft hatten Sie in der letzten Woche den Eindruck, nicht all Ihren anstehenden Aufgaben gewachsen zu sein?</v>
      </c>
      <c r="P16" s="77" t="str">
        <f>IF(LEN(VLOOKUP($G16,Baseline!$G:$AAD,10,FALSE))=0,"",VLOOKUP($G16,Baseline!$G:$AAD,10,FALSE))</f>
        <v>Nie</v>
      </c>
      <c r="Q16" s="114" t="str">
        <f>IF(LEN(VLOOKUP($G16,Baseline!$G:$AAD,11,FALSE))=0,"",VLOOKUP($G16,Baseline!$G:$AAD,11,FALSE))</f>
        <v>Fast nie</v>
      </c>
      <c r="R16" s="114" t="str">
        <f>IF(LEN(VLOOKUP($G16,Baseline!$G:$AAD,12,FALSE))=0,"",VLOOKUP($G16,Baseline!$G:$AAD,12,FALSE))</f>
        <v>Manchmal</v>
      </c>
      <c r="S16" s="114" t="str">
        <f>IF(LEN(VLOOKUP($G16,Baseline!$G:$AAD,13,FALSE))=0,"",VLOOKUP($G16,Baseline!$G:$AAD,13,FALSE))</f>
        <v>Ziemlich oft</v>
      </c>
      <c r="T16" s="114" t="str">
        <f>IF(LEN(VLOOKUP($G16,Baseline!$G:$AAD,14,FALSE))=0,"",VLOOKUP($G16,Baseline!$G:$AAD,14,FALSE))</f>
        <v>Sehr oft</v>
      </c>
      <c r="U16" s="114" t="str">
        <f>IF(LEN(VLOOKUP($G16,Baseline!$G:$AAD,15,FALSE))=0,"",VLOOKUP($G16,Baseline!$G:$AAD,15,FALSE))</f>
        <v/>
      </c>
      <c r="V16" s="114" t="str">
        <f>IF(LEN(VLOOKUP($G16,Baseline!$G:$AAD,16,FALSE))=0,"",VLOOKUP($G16,Baseline!$G:$AAD,16,FALSE))</f>
        <v/>
      </c>
      <c r="W16" s="114" t="str">
        <f>IF(LEN(VLOOKUP($G16,Baseline!$G:$AAD,17,FALSE))=0,"",VLOOKUP($G16,Baseline!$G:$AAD,17,FALSE))</f>
        <v>In the last week, how often have you found that you could not cope with all the things that you had to do?</v>
      </c>
      <c r="X16" s="115" t="str">
        <f>IF(LEN(VLOOKUP($G16,Baseline!$G:$AAD,18,FALSE))=0,"",VLOOKUP($G16,Baseline!$G:$AAD,18,FALSE))</f>
        <v>Never</v>
      </c>
      <c r="Y16" s="77" t="str">
        <f>IF(LEN(VLOOKUP($G16,Baseline!$G:$AAD,19,FALSE))=0,"",VLOOKUP($G16,Baseline!$G:$AAD,19,FALSE))</f>
        <v>Almost never</v>
      </c>
      <c r="Z16" s="114" t="str">
        <f>IF(LEN(VLOOKUP($G16,Baseline!$G:$AAD,20,FALSE))=0,"",VLOOKUP($G16,Baseline!$G:$AAD,20,FALSE))</f>
        <v>Sometimes</v>
      </c>
      <c r="AA16" s="114" t="str">
        <f>IF(LEN(VLOOKUP($G16,Baseline!$G:$AAD,21,FALSE))=0,"",VLOOKUP($G16,Baseline!$G:$AAD,21,FALSE))</f>
        <v>Fairly often</v>
      </c>
      <c r="AB16" s="114" t="str">
        <f>IF(LEN(VLOOKUP($G16,Baseline!$G:$AAD,22,FALSE))=0,"",VLOOKUP($G16,Baseline!$G:$AAD,22,FALSE))</f>
        <v>Very often</v>
      </c>
      <c r="AC16" s="114" t="str">
        <f>IF(LEN(VLOOKUP($G16,Baseline!$G:$AAD,23,FALSE))=0,"",VLOOKUP($G16,Baseline!$G:$AAD,23,FALSE))</f>
        <v/>
      </c>
      <c r="AD16" s="114" t="str">
        <f>IF(LEN(VLOOKUP($G16,Baseline!$G:$AAD,24,FALSE))=0,"",VLOOKUP($G16,Baseline!$G:$AAD,24,FALSE))</f>
        <v/>
      </c>
      <c r="AE16" s="129" t="str">
        <f>IF(LEN(VLOOKUP($G16,[1]Baseline!$G:$AAD,9,FALSE))=0,"",VLOOKUP($G16,[1]Baseline!$G:$AAD,9,FALSE))</f>
        <v>¿Cuántas veces en la última semana tuvo la impresión de no estar a la altura de sus próximas tareas?</v>
      </c>
      <c r="AF16" s="130" t="str">
        <f>IF(LEN(VLOOKUP($G16,[1]Baseline!$G:$AAD,10,FALSE))=0,"",VLOOKUP($G16,[1]Baseline!$G:$AAD,10,FALSE))</f>
        <v>Nunca</v>
      </c>
      <c r="AG16" s="131" t="str">
        <f>IF(LEN(VLOOKUP($G16,[1]Baseline!$G:$AAD,11,FALSE))=0,"",VLOOKUP($G16,[1]Baseline!$G:$AAD,11,FALSE))</f>
        <v>Casi nunca</v>
      </c>
      <c r="AH16" s="131" t="str">
        <f>IF(LEN(VLOOKUP($G16,[1]Baseline!$G:$AAD,12,FALSE))=0,"",VLOOKUP($G16,[1]Baseline!$G:$AAD,12,FALSE))</f>
        <v>A veces</v>
      </c>
      <c r="AI16" s="131" t="str">
        <f>IF(LEN(VLOOKUP($G16,[1]Baseline!$G:$AAD,13,FALSE))=0,"",VLOOKUP($G16,[1]Baseline!$G:$AAD,13,FALSE))</f>
        <v>Bastante a menudo</v>
      </c>
      <c r="AJ16" s="131" t="str">
        <f>IF(LEN(VLOOKUP($G16,[1]Baseline!$G:$AAD,14,FALSE))=0,"",VLOOKUP($G16,[1]Baseline!$G:$AAD,14,FALSE))</f>
        <v>Muy a menudo</v>
      </c>
      <c r="AK16" s="131" t="str">
        <f>IF(LEN(VLOOKUP($G16,[1]Baseline!$G:$AAD,15,FALSE))=0,"",VLOOKUP($G16,[1]Baseline!$G:$AAD,15,FALSE))</f>
        <v/>
      </c>
      <c r="AL16" s="131" t="str">
        <f>IF(LEN(VLOOKUP($G16,[1]Baseline!$G:$AAD,16,FALSE))=0,"",VLOOKUP($G16,[1]Baseline!$G:$AAD,16,FALSE))</f>
        <v/>
      </c>
      <c r="AM16" s="79" t="str">
        <f>IF(LEN(VLOOKUP($G16,Baseline!$G:$ZY,33, FALSE))=0,"",VLOOKUP($G16,Baseline!$G:$ZY,33,FALSE))</f>
        <v>Durant la semaine passé, combien de fois avez-vous pensé que vous ne pourriez pas venir à bout de tout ce que vous aviez à faire?</v>
      </c>
      <c r="AN16" s="114" t="str">
        <f>IF(LEN(VLOOKUP($G16,Baseline!$G:$ZY,34,FALSE))=0,"",VLOOKUP($G16,Baseline!$G:$ZY,34,FALSE))</f>
        <v>Jamais</v>
      </c>
      <c r="AO16" s="115" t="str">
        <f>IF(LEN(VLOOKUP($G16,Baseline!$G:$ZY,35,FALSE))=0,"",VLOOKUP($G16,Baseline!$G:$ZY,35,FALSE))</f>
        <v>Presque jamais</v>
      </c>
      <c r="AP16" s="77" t="str">
        <f>IF(LEN(VLOOKUP($G16,Baseline!$G:$ZY,36,FALSE))=0,"",VLOOKUP($G16,Baseline!$G:$ZY,36,FALSE))</f>
        <v xml:space="preserve">Parfois </v>
      </c>
      <c r="AQ16" s="114" t="str">
        <f>IF(LEN(VLOOKUP($G16,Baseline!$G:$ZY,37,FALSE))=0,"",VLOOKUP($G16,Baseline!$G:$ZY,37,FALSE))</f>
        <v>Assez souvent</v>
      </c>
      <c r="AR16" s="114" t="str">
        <f>IF(LEN(VLOOKUP($G16,Baseline!$G:$ZY,38,FALSE))=0,"",VLOOKUP($G16,Baseline!$G:$ZY,38,FALSE))</f>
        <v>Très souvent</v>
      </c>
      <c r="AS16" s="114" t="str">
        <f>IF(LEN(VLOOKUP($G16,Baseline!$G:$ZY,39,FALSE))=0,"",VLOOKUP($G16,Baseline!$G:$ZY,39,FALSE))</f>
        <v/>
      </c>
      <c r="AT16" s="114" t="str">
        <f>IF(LEN(VLOOKUP($G16,Baseline!$G:$ZY,40,FALSE))=0,"",VLOOKUP($G16,Baseline!$G:$ZY,40,FALSE))</f>
        <v/>
      </c>
      <c r="AU16" s="129" t="str">
        <f>IF(LEN(VLOOKUP($G16,[2]Baseline!$G:$AAD,9,FALSE))=0,"",VLOOKUP($G16,[2]Baseline!$G:$AAD,9,FALSE))</f>
        <v>Az elmúlt héten milyen gyakran érezte úgy, hogy nem képes megbirkózni az elvégzendő feladatokkal?</v>
      </c>
      <c r="AV16" s="130" t="str">
        <f>IF(LEN(VLOOKUP($G16,[2]Baseline!$G:$AAD,10,FALSE))=0,"",VLOOKUP($G16,[2]Baseline!$G:$AAD,10,FALSE))</f>
        <v>Soha</v>
      </c>
      <c r="AW16" s="131" t="str">
        <f>IF(LEN(VLOOKUP($G16,[2]Baseline!$G:$AAD,11,FALSE))=0,"",VLOOKUP($G16,[2]Baseline!$G:$AAD,11,FALSE))</f>
        <v>Szinte soha</v>
      </c>
      <c r="AX16" s="131" t="str">
        <f>IF(LEN(VLOOKUP($G16,[2]Baseline!$G:$AAD,12,FALSE))=0,"",VLOOKUP($G16,[2]Baseline!$G:$AAD,12,FALSE))</f>
        <v>Néha</v>
      </c>
      <c r="AY16" s="131" t="str">
        <f>IF(LEN(VLOOKUP($G16,[2]Baseline!$G:$AAD,13,FALSE))=0,"",VLOOKUP($G16,[2]Baseline!$G:$AAD,13,FALSE))</f>
        <v>Viszonylag gyakran</v>
      </c>
      <c r="AZ16" s="131" t="str">
        <f>IF(LEN(VLOOKUP($G16,[2]Baseline!$G:$AAD,14,FALSE))=0,"",VLOOKUP($G16,[2]Baseline!$G:$AAD,14,FALSE))</f>
        <v>Nagyon gyakran</v>
      </c>
      <c r="BA16" s="131" t="str">
        <f>IF(LEN(VLOOKUP($G16,[2]Baseline!$G:$AAD,15,FALSE))=0,"",VLOOKUP($G16,[2]Baseline!$G:$AAD,15,FALSE))</f>
        <v/>
      </c>
      <c r="BB16" s="131" t="str">
        <f>IF(LEN(VLOOKUP($G16,[2]Baseline!$G:$AAD,16,FALSE))=0,"",VLOOKUP($G16,[2]Baseline!$G:$AAD,16,FALSE))</f>
        <v/>
      </c>
      <c r="BC16" s="129" t="str">
        <f>IF(LEN(VLOOKUP($G16,[3]Baseline!$G:$AAD,9,FALSE))=0,"",VLOOKUP($G16,[3]Baseline!$G:$AAD,9,FALSE))</f>
        <v>Nell'ultima settimana, con quale frequenza ha avuto l’impressione di non essere in grado di svolgere tutti i Suoi compiti?</v>
      </c>
      <c r="BD16" s="130" t="str">
        <f>IF(LEN(VLOOKUP($G16,[3]Baseline!$G:$AAD,10,FALSE))=0,"",VLOOKUP($G16,[3]Baseline!$G:$AAD,10,FALSE))</f>
        <v>Mai</v>
      </c>
      <c r="BE16" s="131" t="str">
        <f>IF(LEN(VLOOKUP($G16,[3]Baseline!$G:$AAD,11,FALSE))=0,"",VLOOKUP($G16,[3]Baseline!$G:$AAD,11,FALSE))</f>
        <v>Quasi mai</v>
      </c>
      <c r="BF16" s="131" t="str">
        <f>IF(LEN(VLOOKUP($G16,[3]Baseline!$G:$AAD,12,FALSE))=0,"",VLOOKUP($G16,[3]Baseline!$G:$AAD,12,FALSE))</f>
        <v>A volte</v>
      </c>
      <c r="BG16" s="131" t="str">
        <f>IF(LEN(VLOOKUP($G16,[3]Baseline!$G:$AAD,13,FALSE))=0,"",VLOOKUP($G16,[3]Baseline!$G:$AAD,13,FALSE))</f>
        <v>Abbastanza spesso</v>
      </c>
      <c r="BH16" s="131" t="str">
        <f>IF(LEN(VLOOKUP($G16,[3]Baseline!$G:$AAD,14,FALSE))=0,"",VLOOKUP($G16,[3]Baseline!$G:$AAD,14,FALSE))</f>
        <v>Molto spesso</v>
      </c>
      <c r="BI16" s="131" t="str">
        <f>IF(LEN(VLOOKUP($G16,[3]Baseline!$G:$AAD,15,FALSE))=0,"",VLOOKUP($G16,[3]Baseline!$G:$AAD,15,FALSE))</f>
        <v/>
      </c>
      <c r="BJ16" s="131" t="str">
        <f>IF(LEN(VLOOKUP($G16,[3]Baseline!$G:$AAD,16,FALSE))=0,"",VLOOKUP($G16,[3]Baseline!$G:$AAD,16,FALSE))</f>
        <v/>
      </c>
      <c r="BK16" s="129" t="str">
        <f>IF(LEN(VLOOKUP($G16,[4]Baseline!$G:$AAD,9,FALSE))=0,"",VLOOKUP($G16,[4]Baseline!$G:$AAD,9,FALSE))</f>
        <v>Как часто за последнюю неделю Вы думали, что не сможете справиться со всеми предстоящими делами?</v>
      </c>
      <c r="BL16" s="130" t="str">
        <f>IF(LEN(VLOOKUP($G16,[4]Baseline!$G:$AAD,10,FALSE))=0,"",VLOOKUP($G16,[4]Baseline!$G:$AAD,10,FALSE))</f>
        <v>Никогда</v>
      </c>
      <c r="BM16" s="131" t="str">
        <f>IF(LEN(VLOOKUP($G16,[4]Baseline!$G:$AAD,11,FALSE))=0,"",VLOOKUP($G16,[4]Baseline!$G:$AAD,11,FALSE))</f>
        <v>Почти никогда</v>
      </c>
      <c r="BN16" s="131" t="str">
        <f>IF(LEN(VLOOKUP($G16,[4]Baseline!$G:$AAD,12,FALSE))=0,"",VLOOKUP($G16,[4]Baseline!$G:$AAD,12,FALSE))</f>
        <v>Иногда</v>
      </c>
      <c r="BO16" s="131" t="str">
        <f>IF(LEN(VLOOKUP($G16,[4]Baseline!$G:$AAD,13,FALSE))=0,"",VLOOKUP($G16,[4]Baseline!$G:$AAD,13,FALSE))</f>
        <v>Довольно часто</v>
      </c>
      <c r="BP16" s="131" t="str">
        <f>IF(LEN(VLOOKUP($G16,[4]Baseline!$G:$AAD,14,FALSE))=0,"",VLOOKUP($G16,[4]Baseline!$G:$AAD,14,FALSE))</f>
        <v>Очень часто</v>
      </c>
      <c r="BQ16" s="131" t="str">
        <f>IF(LEN(VLOOKUP($G16,[4]Baseline!$G:$AAD,15,FALSE))=0,"",VLOOKUP($G16,[4]Baseline!$G:$AAD,15,FALSE))</f>
        <v/>
      </c>
      <c r="BR16" s="131" t="str">
        <f>IF(LEN(VLOOKUP($G16,[4]Baseline!$G:$AAD,16,FALSE))=0,"",VLOOKUP($G16,[4]Baseline!$G:$AAD,16,FALSE))</f>
        <v/>
      </c>
      <c r="BS16" s="129" t="str">
        <f>IF(LEN(VLOOKUP($G16,[5]Baseline!$G:$AAD,9,FALSE))=0,"",VLOOKUP($G16,[5]Baseline!$G:$AAD,9,FALSE))</f>
        <v>Koliko često ste tokom protekle nedelje imali utisak da niste dorasli svim zadacima koji su pred vama?</v>
      </c>
      <c r="BT16" s="130" t="str">
        <f>IF(LEN(VLOOKUP($G16,[5]Baseline!$G:$AAD,10,FALSE))=0,"",VLOOKUP($G16,[5]Baseline!$G:$AAD,10,FALSE))</f>
        <v>Uopšte ne</v>
      </c>
      <c r="BU16" s="131" t="str">
        <f>IF(LEN(VLOOKUP($G16,[5]Baseline!$G:$AAD,11,FALSE))=0,"",VLOOKUP($G16,[5]Baseline!$G:$AAD,11,FALSE))</f>
        <v>Skoro uopšte ne</v>
      </c>
      <c r="BV16" s="131" t="str">
        <f>IF(LEN(VLOOKUP($G16,[5]Baseline!$G:$AAD,12,FALSE))=0,"",VLOOKUP($G16,[5]Baseline!$G:$AAD,12,FALSE))</f>
        <v>Ponekad</v>
      </c>
      <c r="BW16" s="131" t="str">
        <f>IF(LEN(VLOOKUP($G16,[5]Baseline!$G:$AAD,13,FALSE))=0,"",VLOOKUP($G16,[5]Baseline!$G:$AAD,13,FALSE))</f>
        <v>Prilično često</v>
      </c>
      <c r="BX16" s="131" t="str">
        <f>IF(LEN(VLOOKUP($G16,[5]Baseline!$G:$AAD,14,FALSE))=0,"",VLOOKUP($G16,[5]Baseline!$G:$AAD,14,FALSE))</f>
        <v>Vrlo često</v>
      </c>
      <c r="BY16" s="131" t="str">
        <f>IF(LEN(VLOOKUP($G16,[5]Baseline!$G:$AAD,15,FALSE))=0,"",VLOOKUP($G16,[5]Baseline!$G:$AAD,15,FALSE))</f>
        <v/>
      </c>
      <c r="BZ16" s="131" t="str">
        <f>IF(LEN(VLOOKUP($G16,[5]Baseline!$G:$AAD,16,FALSE))=0,"",VLOOKUP($G16,[5]Baseline!$G:$AAD,16,FALSE))</f>
        <v/>
      </c>
      <c r="CA16" s="76" t="str">
        <f>IF(LEN(VLOOKUP($G16,Baseline!$G:$AAD,81,FALSE))=0,"",VLOOKUP($G16,Baseline!$G:$AAD,81,FALSE))</f>
        <v/>
      </c>
      <c r="CB16" s="76" t="str">
        <f>IF(LEN(VLOOKUP($G16,Baseline!$G:$AAD,82,FALSE))=0,"",VLOOKUP($G16,Baseline!$G:$AAD,82,FALSE))</f>
        <v/>
      </c>
      <c r="CC16" s="76" t="str">
        <f>IF(LEN(VLOOKUP($G16,Baseline!$G:$AAD,83,FALSE))=0,"",VLOOKUP($G16,Baseline!$G:$AAD,83,FALSE))</f>
        <v/>
      </c>
      <c r="CD16" s="76" t="str">
        <f>IF(LEN(VLOOKUP($G16,Baseline!$G:$AAD,84,FALSE))=0,"",VLOOKUP($G16,Baseline!$G:$AAD,84,FALSE))</f>
        <v/>
      </c>
      <c r="CE16" s="76" t="str">
        <f>IF(LEN(VLOOKUP($G16,Baseline!$G:$AAD,85,FALSE))=0,"",VLOOKUP($G16,Baseline!$G:$AAD,85,FALSE))</f>
        <v/>
      </c>
      <c r="CF16" s="76" t="str">
        <f>IF(LEN(VLOOKUP($G16,Baseline!$G:$AAD,86,FALSE))=0,"",VLOOKUP($G16,Baseline!$G:$AAD,86,FALSE))</f>
        <v/>
      </c>
      <c r="CG16" s="76" t="str">
        <f>IF(LEN(VLOOKUP($G16,Baseline!$G:$AAD,87,FALSE))=0,"",VLOOKUP($G16,Baseline!$G:$AAD,87,FALSE))</f>
        <v/>
      </c>
      <c r="CH16" s="76" t="str">
        <f>IF(LEN(VLOOKUP($G16,Baseline!$G:$AAD,88,FALSE))=0,"",VLOOKUP($G16,Baseline!$G:$AAD,88,FALSE))</f>
        <v/>
      </c>
      <c r="CI16" s="76" t="str">
        <f>IF(LEN(VLOOKUP($G16,Baseline!$G:$AAD,89,FALSE))=0,"",VLOOKUP($G16,Baseline!$G:$AAD,89,FALSE))</f>
        <v/>
      </c>
      <c r="CJ16" s="76" t="str">
        <f>IF(LEN(VLOOKUP($G16,Baseline!$G:$AAD,90,FALSE))=0,"",VLOOKUP($G16,Baseline!$G:$AAD,90,FALSE))</f>
        <v/>
      </c>
      <c r="CK16" s="76" t="str">
        <f>IF(LEN(VLOOKUP($G16,Baseline!$G:$AAD,91,FALSE))=0,"",VLOOKUP($G16,Baseline!$G:$AAD,91,FALSE))</f>
        <v/>
      </c>
      <c r="CL16" s="76" t="str">
        <f>IF(LEN(VLOOKUP($G16,Baseline!$G:$AAD,92,FALSE))=0,"",VLOOKUP($G16,Baseline!$G:$AAD,92,FALSE))</f>
        <v/>
      </c>
      <c r="CM16" s="76" t="str">
        <f>IF(LEN(VLOOKUP($G16,Baseline!$G:$AAD,93,FALSE))=0,"",VLOOKUP($G16,Baseline!$G:$AAD,93,FALSE))</f>
        <v/>
      </c>
      <c r="CN16" s="76" t="str">
        <f>IF(LEN(VLOOKUP($G16,Baseline!$G:$AAD,94,FALSE))=0,"",VLOOKUP($G16,Baseline!$G:$AAD,94,FALSE))</f>
        <v/>
      </c>
      <c r="CO16" s="76" t="str">
        <f>IF(LEN(VLOOKUP($G16,Baseline!$G:$AAD,95,FALSE))=0,"",VLOOKUP($G16,Baseline!$G:$AAD,95,FALSE))</f>
        <v/>
      </c>
      <c r="CP16" s="76" t="str">
        <f>IF(LEN(VLOOKUP($G16,Baseline!$G:$AAD,96,FALSE))=0,"",VLOOKUP($G16,Baseline!$G:$AAD,96,FALSE))</f>
        <v/>
      </c>
      <c r="CQ16" s="76" t="str">
        <f>IF(LEN(VLOOKUP($G16,Baseline!$G:$AAD,97,FALSE))=0,"",VLOOKUP($G16,Baseline!$G:$AAD,97,FALSE))</f>
        <v/>
      </c>
      <c r="CR16" s="76" t="str">
        <f>IF(LEN(VLOOKUP($G16,Baseline!$G:$AAD,98,FALSE))=0,"",VLOOKUP($G16,Baseline!$G:$AAD,98,FALSE))</f>
        <v/>
      </c>
      <c r="CS16" s="76" t="str">
        <f>IF(LEN(VLOOKUP($G16,Baseline!$G:$AAD,99,FALSE))=0,"",VLOOKUP($G16,Baseline!$G:$AAD,99,FALSE))</f>
        <v/>
      </c>
    </row>
    <row r="17" spans="1:97" s="76" customFormat="1" ht="15" customHeight="1">
      <c r="A17" s="77" t="s">
        <v>111</v>
      </c>
      <c r="B17" s="78" t="s">
        <v>112</v>
      </c>
      <c r="C17" s="78"/>
      <c r="D17" s="78"/>
      <c r="E17" s="78"/>
      <c r="F17" s="78" t="s">
        <v>113</v>
      </c>
      <c r="G17" s="78" t="s">
        <v>486</v>
      </c>
      <c r="H17" s="111">
        <f>IF(LEN(VLOOKUP($G17,Baseline!$G:$AAD,2,FALSE))=0,"",VLOOKUP($G17,Baseline!$G:$AAD,2,FALSE))</f>
        <v>0</v>
      </c>
      <c r="I17" s="112">
        <f>IF(LEN(VLOOKUP($G17,Baseline!$G:$AAD,3,FALSE))=0,"",VLOOKUP($G17,Baseline!$G:$AAD,3,FALSE))</f>
        <v>1</v>
      </c>
      <c r="J17" s="112">
        <f>IF(LEN(VLOOKUP($G17,Baseline!$G:$AAD,4,FALSE))=0,"",VLOOKUP($G17,Baseline!$G:$AAD,4,FALSE))</f>
        <v>2</v>
      </c>
      <c r="K17" s="112">
        <f>IF(LEN(VLOOKUP($G17,Baseline!$G:$AAD,5,FALSE))=0,"",VLOOKUP($G17,Baseline!$G:$AAD,5,FALSE))</f>
        <v>3</v>
      </c>
      <c r="L17" s="112">
        <f>IF(LEN(VLOOKUP($G17,Baseline!$G:$AAD,6,FALSE))=0,"",VLOOKUP($G17,Baseline!$G:$AAD,6,FALSE))</f>
        <v>4</v>
      </c>
      <c r="M17" s="112" t="str">
        <f>IF(LEN(VLOOKUP($G17,Baseline!$G:$AAD,7,FALSE))=0,"",VLOOKUP($G17,Baseline!$G:$AAD,7,FALSE))</f>
        <v/>
      </c>
      <c r="N17" s="112" t="str">
        <f>IF(LEN(VLOOKUP($G17,Baseline!$G:$AAD,8,FALSE))=0,"",VLOOKUP($G17,Baseline!$G:$AAD,8,FALSE))</f>
        <v/>
      </c>
      <c r="O17" s="113" t="str">
        <f>IF(LEN(VLOOKUP($G17,Baseline!$G:$AAD,9,FALSE))=0,"",VLOOKUP($G17,Baseline!$G:$AAD,9,FALSE))</f>
        <v>Wie oft waren Sie in der letzten Woche in der Lage, ärgerliche Situationen in Ihrem Leben zu beeinflussen?</v>
      </c>
      <c r="P17" s="77" t="str">
        <f>IF(LEN(VLOOKUP($G17,Baseline!$G:$AAD,10,FALSE))=0,"",VLOOKUP($G17,Baseline!$G:$AAD,10,FALSE))</f>
        <v>Nie</v>
      </c>
      <c r="Q17" s="114" t="str">
        <f>IF(LEN(VLOOKUP($G17,Baseline!$G:$AAD,11,FALSE))=0,"",VLOOKUP($G17,Baseline!$G:$AAD,11,FALSE))</f>
        <v>Fast nie</v>
      </c>
      <c r="R17" s="114" t="str">
        <f>IF(LEN(VLOOKUP($G17,Baseline!$G:$AAD,12,FALSE))=0,"",VLOOKUP($G17,Baseline!$G:$AAD,12,FALSE))</f>
        <v>Manchmal</v>
      </c>
      <c r="S17" s="114" t="str">
        <f>IF(LEN(VLOOKUP($G17,Baseline!$G:$AAD,13,FALSE))=0,"",VLOOKUP($G17,Baseline!$G:$AAD,13,FALSE))</f>
        <v>Ziemlich oft</v>
      </c>
      <c r="T17" s="114" t="str">
        <f>IF(LEN(VLOOKUP($G17,Baseline!$G:$AAD,14,FALSE))=0,"",VLOOKUP($G17,Baseline!$G:$AAD,14,FALSE))</f>
        <v>Sehr oft</v>
      </c>
      <c r="U17" s="114" t="str">
        <f>IF(LEN(VLOOKUP($G17,Baseline!$G:$AAD,15,FALSE))=0,"",VLOOKUP($G17,Baseline!$G:$AAD,15,FALSE))</f>
        <v/>
      </c>
      <c r="V17" s="114" t="str">
        <f>IF(LEN(VLOOKUP($G17,Baseline!$G:$AAD,16,FALSE))=0,"",VLOOKUP($G17,Baseline!$G:$AAD,16,FALSE))</f>
        <v/>
      </c>
      <c r="W17" s="114" t="str">
        <f>IF(LEN(VLOOKUP($G17,Baseline!$G:$AAD,17,FALSE))=0,"",VLOOKUP($G17,Baseline!$G:$AAD,17,FALSE))</f>
        <v>In the last week, how often have you been able to control irritations in your life?</v>
      </c>
      <c r="X17" s="115" t="str">
        <f>IF(LEN(VLOOKUP($G17,Baseline!$G:$AAD,18,FALSE))=0,"",VLOOKUP($G17,Baseline!$G:$AAD,18,FALSE))</f>
        <v>Never</v>
      </c>
      <c r="Y17" s="77" t="str">
        <f>IF(LEN(VLOOKUP($G17,Baseline!$G:$AAD,19,FALSE))=0,"",VLOOKUP($G17,Baseline!$G:$AAD,19,FALSE))</f>
        <v>Almost never</v>
      </c>
      <c r="Z17" s="114" t="str">
        <f>IF(LEN(VLOOKUP($G17,Baseline!$G:$AAD,20,FALSE))=0,"",VLOOKUP($G17,Baseline!$G:$AAD,20,FALSE))</f>
        <v>Sometimes</v>
      </c>
      <c r="AA17" s="114" t="str">
        <f>IF(LEN(VLOOKUP($G17,Baseline!$G:$AAD,21,FALSE))=0,"",VLOOKUP($G17,Baseline!$G:$AAD,21,FALSE))</f>
        <v>Fairly often</v>
      </c>
      <c r="AB17" s="114" t="str">
        <f>IF(LEN(VLOOKUP($G17,Baseline!$G:$AAD,22,FALSE))=0,"",VLOOKUP($G17,Baseline!$G:$AAD,22,FALSE))</f>
        <v>Very often</v>
      </c>
      <c r="AC17" s="114" t="str">
        <f>IF(LEN(VLOOKUP($G17,Baseline!$G:$AAD,23,FALSE))=0,"",VLOOKUP($G17,Baseline!$G:$AAD,23,FALSE))</f>
        <v/>
      </c>
      <c r="AD17" s="114" t="str">
        <f>IF(LEN(VLOOKUP($G17,Baseline!$G:$AAD,24,FALSE))=0,"",VLOOKUP($G17,Baseline!$G:$AAD,24,FALSE))</f>
        <v/>
      </c>
      <c r="AE17" s="129" t="str">
        <f>IF(LEN(VLOOKUP($G17,[1]Baseline!$G:$AAD,9,FALSE))=0,"",VLOOKUP($G17,[1]Baseline!$G:$AAD,9,FALSE))</f>
        <v>¿Con qué frecuencia ha podido influir en situaciones adversas de su vida durante la última semana?</v>
      </c>
      <c r="AF17" s="130" t="str">
        <f>IF(LEN(VLOOKUP($G17,[1]Baseline!$G:$AAD,10,FALSE))=0,"",VLOOKUP($G17,[1]Baseline!$G:$AAD,10,FALSE))</f>
        <v>Nunca</v>
      </c>
      <c r="AG17" s="131" t="str">
        <f>IF(LEN(VLOOKUP($G17,[1]Baseline!$G:$AAD,11,FALSE))=0,"",VLOOKUP($G17,[1]Baseline!$G:$AAD,11,FALSE))</f>
        <v>Casi nunca</v>
      </c>
      <c r="AH17" s="131" t="str">
        <f>IF(LEN(VLOOKUP($G17,[1]Baseline!$G:$AAD,12,FALSE))=0,"",VLOOKUP($G17,[1]Baseline!$G:$AAD,12,FALSE))</f>
        <v>A veces</v>
      </c>
      <c r="AI17" s="131" t="str">
        <f>IF(LEN(VLOOKUP($G17,[1]Baseline!$G:$AAD,13,FALSE))=0,"",VLOOKUP($G17,[1]Baseline!$G:$AAD,13,FALSE))</f>
        <v>Bastante a menudo</v>
      </c>
      <c r="AJ17" s="131" t="str">
        <f>IF(LEN(VLOOKUP($G17,[1]Baseline!$G:$AAD,14,FALSE))=0,"",VLOOKUP($G17,[1]Baseline!$G:$AAD,14,FALSE))</f>
        <v>Muy a menudo</v>
      </c>
      <c r="AK17" s="131" t="str">
        <f>IF(LEN(VLOOKUP($G17,[1]Baseline!$G:$AAD,15,FALSE))=0,"",VLOOKUP($G17,[1]Baseline!$G:$AAD,15,FALSE))</f>
        <v/>
      </c>
      <c r="AL17" s="131" t="str">
        <f>IF(LEN(VLOOKUP($G17,[1]Baseline!$G:$AAD,16,FALSE))=0,"",VLOOKUP($G17,[1]Baseline!$G:$AAD,16,FALSE))</f>
        <v/>
      </c>
      <c r="AM17" s="79" t="str">
        <f>IF(LEN(VLOOKUP($G17,Baseline!$G:$ZY,33, FALSE))=0,"",VLOOKUP($G17,Baseline!$G:$ZY,33,FALSE))</f>
        <v>Durant la semaine passé, combien de fois avez-vous été capable de contrôler les irritations que vous éprouvez dans votre vie ?</v>
      </c>
      <c r="AN17" s="114" t="str">
        <f>IF(LEN(VLOOKUP($G17,Baseline!$G:$ZY,34,FALSE))=0,"",VLOOKUP($G17,Baseline!$G:$ZY,34,FALSE))</f>
        <v>Jamais</v>
      </c>
      <c r="AO17" s="115" t="str">
        <f>IF(LEN(VLOOKUP($G17,Baseline!$G:$ZY,35,FALSE))=0,"",VLOOKUP($G17,Baseline!$G:$ZY,35,FALSE))</f>
        <v>Presque jamais</v>
      </c>
      <c r="AP17" s="77" t="str">
        <f>IF(LEN(VLOOKUP($G17,Baseline!$G:$ZY,36,FALSE))=0,"",VLOOKUP($G17,Baseline!$G:$ZY,36,FALSE))</f>
        <v xml:space="preserve">Parfois </v>
      </c>
      <c r="AQ17" s="114" t="str">
        <f>IF(LEN(VLOOKUP($G17,Baseline!$G:$ZY,37,FALSE))=0,"",VLOOKUP($G17,Baseline!$G:$ZY,37,FALSE))</f>
        <v>Assez souvent</v>
      </c>
      <c r="AR17" s="114" t="str">
        <f>IF(LEN(VLOOKUP($G17,Baseline!$G:$ZY,38,FALSE))=0,"",VLOOKUP($G17,Baseline!$G:$ZY,38,FALSE))</f>
        <v>Très souvent</v>
      </c>
      <c r="AS17" s="114" t="str">
        <f>IF(LEN(VLOOKUP($G17,Baseline!$G:$ZY,39,FALSE))=0,"",VLOOKUP($G17,Baseline!$G:$ZY,39,FALSE))</f>
        <v/>
      </c>
      <c r="AT17" s="114" t="str">
        <f>IF(LEN(VLOOKUP($G17,Baseline!$G:$ZY,40,FALSE))=0,"",VLOOKUP($G17,Baseline!$G:$ZY,40,FALSE))</f>
        <v/>
      </c>
      <c r="AU17" s="129" t="str">
        <f>IF(LEN(VLOOKUP($G17,[2]Baseline!$G:$AAD,9,FALSE))=0,"",VLOOKUP($G17,[2]Baseline!$G:$AAD,9,FALSE))</f>
        <v>Az elmúlt héten milyen gyakran érezte úgy, hogy befolyásolni tudja életében a mérges helyzeteket?</v>
      </c>
      <c r="AV17" s="130" t="str">
        <f>IF(LEN(VLOOKUP($G17,[2]Baseline!$G:$AAD,10,FALSE))=0,"",VLOOKUP($G17,[2]Baseline!$G:$AAD,10,FALSE))</f>
        <v>Soha</v>
      </c>
      <c r="AW17" s="131" t="str">
        <f>IF(LEN(VLOOKUP($G17,[2]Baseline!$G:$AAD,11,FALSE))=0,"",VLOOKUP($G17,[2]Baseline!$G:$AAD,11,FALSE))</f>
        <v>Szinte soha</v>
      </c>
      <c r="AX17" s="131" t="str">
        <f>IF(LEN(VLOOKUP($G17,[2]Baseline!$G:$AAD,12,FALSE))=0,"",VLOOKUP($G17,[2]Baseline!$G:$AAD,12,FALSE))</f>
        <v>Néha</v>
      </c>
      <c r="AY17" s="131" t="str">
        <f>IF(LEN(VLOOKUP($G17,[2]Baseline!$G:$AAD,13,FALSE))=0,"",VLOOKUP($G17,[2]Baseline!$G:$AAD,13,FALSE))</f>
        <v>Viszonylag gyakran</v>
      </c>
      <c r="AZ17" s="131" t="str">
        <f>IF(LEN(VLOOKUP($G17,[2]Baseline!$G:$AAD,14,FALSE))=0,"",VLOOKUP($G17,[2]Baseline!$G:$AAD,14,FALSE))</f>
        <v>Nagyon gyakran</v>
      </c>
      <c r="BA17" s="131" t="str">
        <f>IF(LEN(VLOOKUP($G17,[2]Baseline!$G:$AAD,15,FALSE))=0,"",VLOOKUP($G17,[2]Baseline!$G:$AAD,15,FALSE))</f>
        <v/>
      </c>
      <c r="BB17" s="131" t="str">
        <f>IF(LEN(VLOOKUP($G17,[2]Baseline!$G:$AAD,16,FALSE))=0,"",VLOOKUP($G17,[2]Baseline!$G:$AAD,16,FALSE))</f>
        <v/>
      </c>
      <c r="BC17" s="129" t="str">
        <f>IF(LEN(VLOOKUP($G17,[3]Baseline!$G:$AAD,9,FALSE))=0,"",VLOOKUP($G17,[3]Baseline!$G:$AAD,9,FALSE))</f>
        <v>Nell'ultima settimana, con quale frequenza è stato/a in grado di influire su situazioni complicate della Sua vita?</v>
      </c>
      <c r="BD17" s="130" t="str">
        <f>IF(LEN(VLOOKUP($G17,[3]Baseline!$G:$AAD,10,FALSE))=0,"",VLOOKUP($G17,[3]Baseline!$G:$AAD,10,FALSE))</f>
        <v>Mai</v>
      </c>
      <c r="BE17" s="131" t="str">
        <f>IF(LEN(VLOOKUP($G17,[3]Baseline!$G:$AAD,11,FALSE))=0,"",VLOOKUP($G17,[3]Baseline!$G:$AAD,11,FALSE))</f>
        <v>Quasi mai</v>
      </c>
      <c r="BF17" s="131" t="str">
        <f>IF(LEN(VLOOKUP($G17,[3]Baseline!$G:$AAD,12,FALSE))=0,"",VLOOKUP($G17,[3]Baseline!$G:$AAD,12,FALSE))</f>
        <v>A volte</v>
      </c>
      <c r="BG17" s="131" t="str">
        <f>IF(LEN(VLOOKUP($G17,[3]Baseline!$G:$AAD,13,FALSE))=0,"",VLOOKUP($G17,[3]Baseline!$G:$AAD,13,FALSE))</f>
        <v>Abbastanza spesso</v>
      </c>
      <c r="BH17" s="131" t="str">
        <f>IF(LEN(VLOOKUP($G17,[3]Baseline!$G:$AAD,14,FALSE))=0,"",VLOOKUP($G17,[3]Baseline!$G:$AAD,14,FALSE))</f>
        <v>Molto spesso</v>
      </c>
      <c r="BI17" s="131" t="str">
        <f>IF(LEN(VLOOKUP($G17,[3]Baseline!$G:$AAD,15,FALSE))=0,"",VLOOKUP($G17,[3]Baseline!$G:$AAD,15,FALSE))</f>
        <v/>
      </c>
      <c r="BJ17" s="131" t="str">
        <f>IF(LEN(VLOOKUP($G17,[3]Baseline!$G:$AAD,16,FALSE))=0,"",VLOOKUP($G17,[3]Baseline!$G:$AAD,16,FALSE))</f>
        <v/>
      </c>
      <c r="BK17" s="129" t="str">
        <f>IF(LEN(VLOOKUP($G17,[4]Baseline!$G:$AAD,9,FALSE))=0,"",VLOOKUP($G17,[4]Baseline!$G:$AAD,9,FALSE))</f>
        <v>Как часто за последнюю неделю Вы были в состоянии справиться со своей раздражительностью?</v>
      </c>
      <c r="BL17" s="130" t="str">
        <f>IF(LEN(VLOOKUP($G17,[4]Baseline!$G:$AAD,10,FALSE))=0,"",VLOOKUP($G17,[4]Baseline!$G:$AAD,10,FALSE))</f>
        <v>Никогда</v>
      </c>
      <c r="BM17" s="131" t="str">
        <f>IF(LEN(VLOOKUP($G17,[4]Baseline!$G:$AAD,11,FALSE))=0,"",VLOOKUP($G17,[4]Baseline!$G:$AAD,11,FALSE))</f>
        <v>Почти никогда</v>
      </c>
      <c r="BN17" s="131" t="str">
        <f>IF(LEN(VLOOKUP($G17,[4]Baseline!$G:$AAD,12,FALSE))=0,"",VLOOKUP($G17,[4]Baseline!$G:$AAD,12,FALSE))</f>
        <v>Иногда</v>
      </c>
      <c r="BO17" s="131" t="str">
        <f>IF(LEN(VLOOKUP($G17,[4]Baseline!$G:$AAD,13,FALSE))=0,"",VLOOKUP($G17,[4]Baseline!$G:$AAD,13,FALSE))</f>
        <v>Довольно часто</v>
      </c>
      <c r="BP17" s="131" t="str">
        <f>IF(LEN(VLOOKUP($G17,[4]Baseline!$G:$AAD,14,FALSE))=0,"",VLOOKUP($G17,[4]Baseline!$G:$AAD,14,FALSE))</f>
        <v>Очень часто</v>
      </c>
      <c r="BQ17" s="131" t="str">
        <f>IF(LEN(VLOOKUP($G17,[4]Baseline!$G:$AAD,15,FALSE))=0,"",VLOOKUP($G17,[4]Baseline!$G:$AAD,15,FALSE))</f>
        <v/>
      </c>
      <c r="BR17" s="131" t="str">
        <f>IF(LEN(VLOOKUP($G17,[4]Baseline!$G:$AAD,16,FALSE))=0,"",VLOOKUP($G17,[4]Baseline!$G:$AAD,16,FALSE))</f>
        <v/>
      </c>
      <c r="BS17" s="129" t="str">
        <f>IF(LEN(VLOOKUP($G17,[5]Baseline!$G:$AAD,9,FALSE))=0,"",VLOOKUP($G17,[5]Baseline!$G:$AAD,9,FALSE))</f>
        <v>Koliko često ste tokom protekle nedelje bili u stanju da utičete na neprijatne situacije u vašem životu?</v>
      </c>
      <c r="BT17" s="130" t="str">
        <f>IF(LEN(VLOOKUP($G17,[5]Baseline!$G:$AAD,10,FALSE))=0,"",VLOOKUP($G17,[5]Baseline!$G:$AAD,10,FALSE))</f>
        <v>Uopšte ne</v>
      </c>
      <c r="BU17" s="131" t="str">
        <f>IF(LEN(VLOOKUP($G17,[5]Baseline!$G:$AAD,11,FALSE))=0,"",VLOOKUP($G17,[5]Baseline!$G:$AAD,11,FALSE))</f>
        <v>Skoro uopšte ne</v>
      </c>
      <c r="BV17" s="131" t="str">
        <f>IF(LEN(VLOOKUP($G17,[5]Baseline!$G:$AAD,12,FALSE))=0,"",VLOOKUP($G17,[5]Baseline!$G:$AAD,12,FALSE))</f>
        <v>Ponekad</v>
      </c>
      <c r="BW17" s="131" t="str">
        <f>IF(LEN(VLOOKUP($G17,[5]Baseline!$G:$AAD,13,FALSE))=0,"",VLOOKUP($G17,[5]Baseline!$G:$AAD,13,FALSE))</f>
        <v>Prilično često</v>
      </c>
      <c r="BX17" s="131" t="str">
        <f>IF(LEN(VLOOKUP($G17,[5]Baseline!$G:$AAD,14,FALSE))=0,"",VLOOKUP($G17,[5]Baseline!$G:$AAD,14,FALSE))</f>
        <v>Vrlo često</v>
      </c>
      <c r="BY17" s="131" t="str">
        <f>IF(LEN(VLOOKUP($G17,[5]Baseline!$G:$AAD,15,FALSE))=0,"",VLOOKUP($G17,[5]Baseline!$G:$AAD,15,FALSE))</f>
        <v/>
      </c>
      <c r="BZ17" s="131" t="str">
        <f>IF(LEN(VLOOKUP($G17,[5]Baseline!$G:$AAD,16,FALSE))=0,"",VLOOKUP($G17,[5]Baseline!$G:$AAD,16,FALSE))</f>
        <v/>
      </c>
      <c r="CA17" s="76" t="str">
        <f>IF(LEN(VLOOKUP($G17,Baseline!$G:$AAD,81,FALSE))=0,"",VLOOKUP($G17,Baseline!$G:$AAD,81,FALSE))</f>
        <v/>
      </c>
      <c r="CB17" s="76" t="str">
        <f>IF(LEN(VLOOKUP($G17,Baseline!$G:$AAD,82,FALSE))=0,"",VLOOKUP($G17,Baseline!$G:$AAD,82,FALSE))</f>
        <v/>
      </c>
      <c r="CC17" s="76" t="str">
        <f>IF(LEN(VLOOKUP($G17,Baseline!$G:$AAD,83,FALSE))=0,"",VLOOKUP($G17,Baseline!$G:$AAD,83,FALSE))</f>
        <v/>
      </c>
      <c r="CD17" s="76" t="str">
        <f>IF(LEN(VLOOKUP($G17,Baseline!$G:$AAD,84,FALSE))=0,"",VLOOKUP($G17,Baseline!$G:$AAD,84,FALSE))</f>
        <v/>
      </c>
      <c r="CE17" s="76" t="str">
        <f>IF(LEN(VLOOKUP($G17,Baseline!$G:$AAD,85,FALSE))=0,"",VLOOKUP($G17,Baseline!$G:$AAD,85,FALSE))</f>
        <v/>
      </c>
      <c r="CF17" s="76" t="str">
        <f>IF(LEN(VLOOKUP($G17,Baseline!$G:$AAD,86,FALSE))=0,"",VLOOKUP($G17,Baseline!$G:$AAD,86,FALSE))</f>
        <v/>
      </c>
      <c r="CG17" s="76" t="str">
        <f>IF(LEN(VLOOKUP($G17,Baseline!$G:$AAD,87,FALSE))=0,"",VLOOKUP($G17,Baseline!$G:$AAD,87,FALSE))</f>
        <v/>
      </c>
      <c r="CH17" s="76" t="str">
        <f>IF(LEN(VLOOKUP($G17,Baseline!$G:$AAD,88,FALSE))=0,"",VLOOKUP($G17,Baseline!$G:$AAD,88,FALSE))</f>
        <v/>
      </c>
      <c r="CI17" s="76" t="str">
        <f>IF(LEN(VLOOKUP($G17,Baseline!$G:$AAD,89,FALSE))=0,"",VLOOKUP($G17,Baseline!$G:$AAD,89,FALSE))</f>
        <v/>
      </c>
      <c r="CJ17" s="76" t="str">
        <f>IF(LEN(VLOOKUP($G17,Baseline!$G:$AAD,90,FALSE))=0,"",VLOOKUP($G17,Baseline!$G:$AAD,90,FALSE))</f>
        <v/>
      </c>
      <c r="CK17" s="76" t="str">
        <f>IF(LEN(VLOOKUP($G17,Baseline!$G:$AAD,91,FALSE))=0,"",VLOOKUP($G17,Baseline!$G:$AAD,91,FALSE))</f>
        <v/>
      </c>
      <c r="CL17" s="76" t="str">
        <f>IF(LEN(VLOOKUP($G17,Baseline!$G:$AAD,92,FALSE))=0,"",VLOOKUP($G17,Baseline!$G:$AAD,92,FALSE))</f>
        <v/>
      </c>
      <c r="CM17" s="76" t="str">
        <f>IF(LEN(VLOOKUP($G17,Baseline!$G:$AAD,93,FALSE))=0,"",VLOOKUP($G17,Baseline!$G:$AAD,93,FALSE))</f>
        <v/>
      </c>
      <c r="CN17" s="76" t="str">
        <f>IF(LEN(VLOOKUP($G17,Baseline!$G:$AAD,94,FALSE))=0,"",VLOOKUP($G17,Baseline!$G:$AAD,94,FALSE))</f>
        <v/>
      </c>
      <c r="CO17" s="76" t="str">
        <f>IF(LEN(VLOOKUP($G17,Baseline!$G:$AAD,95,FALSE))=0,"",VLOOKUP($G17,Baseline!$G:$AAD,95,FALSE))</f>
        <v/>
      </c>
      <c r="CP17" s="76" t="str">
        <f>IF(LEN(VLOOKUP($G17,Baseline!$G:$AAD,96,FALSE))=0,"",VLOOKUP($G17,Baseline!$G:$AAD,96,FALSE))</f>
        <v/>
      </c>
      <c r="CQ17" s="76" t="str">
        <f>IF(LEN(VLOOKUP($G17,Baseline!$G:$AAD,97,FALSE))=0,"",VLOOKUP($G17,Baseline!$G:$AAD,97,FALSE))</f>
        <v/>
      </c>
      <c r="CR17" s="76" t="str">
        <f>IF(LEN(VLOOKUP($G17,Baseline!$G:$AAD,98,FALSE))=0,"",VLOOKUP($G17,Baseline!$G:$AAD,98,FALSE))</f>
        <v/>
      </c>
      <c r="CS17" s="76" t="str">
        <f>IF(LEN(VLOOKUP($G17,Baseline!$G:$AAD,99,FALSE))=0,"",VLOOKUP($G17,Baseline!$G:$AAD,99,FALSE))</f>
        <v/>
      </c>
    </row>
    <row r="18" spans="1:97" s="76" customFormat="1" ht="15" customHeight="1">
      <c r="A18" s="77" t="s">
        <v>111</v>
      </c>
      <c r="B18" s="78" t="s">
        <v>112</v>
      </c>
      <c r="C18" s="78"/>
      <c r="D18" s="78"/>
      <c r="E18" s="78"/>
      <c r="F18" s="78" t="s">
        <v>113</v>
      </c>
      <c r="G18" s="78" t="s">
        <v>495</v>
      </c>
      <c r="H18" s="111">
        <f>IF(LEN(VLOOKUP($G18,Baseline!$G:$AAD,2,FALSE))=0,"",VLOOKUP($G18,Baseline!$G:$AAD,2,FALSE))</f>
        <v>0</v>
      </c>
      <c r="I18" s="112">
        <f>IF(LEN(VLOOKUP($G18,Baseline!$G:$AAD,3,FALSE))=0,"",VLOOKUP($G18,Baseline!$G:$AAD,3,FALSE))</f>
        <v>1</v>
      </c>
      <c r="J18" s="112">
        <f>IF(LEN(VLOOKUP($G18,Baseline!$G:$AAD,4,FALSE))=0,"",VLOOKUP($G18,Baseline!$G:$AAD,4,FALSE))</f>
        <v>2</v>
      </c>
      <c r="K18" s="112">
        <f>IF(LEN(VLOOKUP($G18,Baseline!$G:$AAD,5,FALSE))=0,"",VLOOKUP($G18,Baseline!$G:$AAD,5,FALSE))</f>
        <v>3</v>
      </c>
      <c r="L18" s="112">
        <f>IF(LEN(VLOOKUP($G18,Baseline!$G:$AAD,6,FALSE))=0,"",VLOOKUP($G18,Baseline!$G:$AAD,6,FALSE))</f>
        <v>4</v>
      </c>
      <c r="M18" s="112" t="str">
        <f>IF(LEN(VLOOKUP($G18,Baseline!$G:$AAD,7,FALSE))=0,"",VLOOKUP($G18,Baseline!$G:$AAD,7,FALSE))</f>
        <v/>
      </c>
      <c r="N18" s="112" t="str">
        <f>IF(LEN(VLOOKUP($G18,Baseline!$G:$AAD,8,FALSE))=0,"",VLOOKUP($G18,Baseline!$G:$AAD,8,FALSE))</f>
        <v/>
      </c>
      <c r="O18" s="113" t="str">
        <f>IF(LEN(VLOOKUP($G18,Baseline!$G:$AAD,9,FALSE))=0,"",VLOOKUP($G18,Baseline!$G:$AAD,9,FALSE))</f>
        <v>Wie oft hatten Sie in der letzten Woche das Gefühl, alles im Griff zu haben?</v>
      </c>
      <c r="P18" s="77" t="str">
        <f>IF(LEN(VLOOKUP($G18,Baseline!$G:$AAD,10,FALSE))=0,"",VLOOKUP($G18,Baseline!$G:$AAD,10,FALSE))</f>
        <v>Nie</v>
      </c>
      <c r="Q18" s="114" t="str">
        <f>IF(LEN(VLOOKUP($G18,Baseline!$G:$AAD,11,FALSE))=0,"",VLOOKUP($G18,Baseline!$G:$AAD,11,FALSE))</f>
        <v>Fast nie</v>
      </c>
      <c r="R18" s="114" t="str">
        <f>IF(LEN(VLOOKUP($G18,Baseline!$G:$AAD,12,FALSE))=0,"",VLOOKUP($G18,Baseline!$G:$AAD,12,FALSE))</f>
        <v>Manchmal</v>
      </c>
      <c r="S18" s="114" t="str">
        <f>IF(LEN(VLOOKUP($G18,Baseline!$G:$AAD,13,FALSE))=0,"",VLOOKUP($G18,Baseline!$G:$AAD,13,FALSE))</f>
        <v>Ziemlich oft</v>
      </c>
      <c r="T18" s="114" t="str">
        <f>IF(LEN(VLOOKUP($G18,Baseline!$G:$AAD,14,FALSE))=0,"",VLOOKUP($G18,Baseline!$G:$AAD,14,FALSE))</f>
        <v>Sehr oft</v>
      </c>
      <c r="U18" s="114" t="str">
        <f>IF(LEN(VLOOKUP($G18,Baseline!$G:$AAD,15,FALSE))=0,"",VLOOKUP($G18,Baseline!$G:$AAD,15,FALSE))</f>
        <v/>
      </c>
      <c r="V18" s="114" t="str">
        <f>IF(LEN(VLOOKUP($G18,Baseline!$G:$AAD,16,FALSE))=0,"",VLOOKUP($G18,Baseline!$G:$AAD,16,FALSE))</f>
        <v/>
      </c>
      <c r="W18" s="114" t="str">
        <f>IF(LEN(VLOOKUP($G18,Baseline!$G:$AAD,17,FALSE))=0,"",VLOOKUP($G18,Baseline!$G:$AAD,17,FALSE))</f>
        <v>In the last week, how often have you felt that you were on top of things?</v>
      </c>
      <c r="X18" s="115" t="str">
        <f>IF(LEN(VLOOKUP($G18,Baseline!$G:$AAD,18,FALSE))=0,"",VLOOKUP($G18,Baseline!$G:$AAD,18,FALSE))</f>
        <v>Never</v>
      </c>
      <c r="Y18" s="77" t="str">
        <f>IF(LEN(VLOOKUP($G18,Baseline!$G:$AAD,19,FALSE))=0,"",VLOOKUP($G18,Baseline!$G:$AAD,19,FALSE))</f>
        <v>Almost never</v>
      </c>
      <c r="Z18" s="114" t="str">
        <f>IF(LEN(VLOOKUP($G18,Baseline!$G:$AAD,20,FALSE))=0,"",VLOOKUP($G18,Baseline!$G:$AAD,20,FALSE))</f>
        <v>Sometimes</v>
      </c>
      <c r="AA18" s="114" t="str">
        <f>IF(LEN(VLOOKUP($G18,Baseline!$G:$AAD,21,FALSE))=0,"",VLOOKUP($G18,Baseline!$G:$AAD,21,FALSE))</f>
        <v>Fairly often</v>
      </c>
      <c r="AB18" s="114" t="str">
        <f>IF(LEN(VLOOKUP($G18,Baseline!$G:$AAD,22,FALSE))=0,"",VLOOKUP($G18,Baseline!$G:$AAD,22,FALSE))</f>
        <v>Very often</v>
      </c>
      <c r="AC18" s="114" t="str">
        <f>IF(LEN(VLOOKUP($G18,Baseline!$G:$AAD,23,FALSE))=0,"",VLOOKUP($G18,Baseline!$G:$AAD,23,FALSE))</f>
        <v/>
      </c>
      <c r="AD18" s="114" t="str">
        <f>IF(LEN(VLOOKUP($G18,Baseline!$G:$AAD,24,FALSE))=0,"",VLOOKUP($G18,Baseline!$G:$AAD,24,FALSE))</f>
        <v/>
      </c>
      <c r="AE18" s="129" t="str">
        <f>IF(LEN(VLOOKUP($G18,[1]Baseline!$G:$AAD,9,FALSE))=0,"",VLOOKUP($G18,[1]Baseline!$G:$AAD,9,FALSE))</f>
        <v>¿Cuántas veces durante la última semana ha tenido la impresión de tener todo bajo control?</v>
      </c>
      <c r="AF18" s="130" t="str">
        <f>IF(LEN(VLOOKUP($G18,[1]Baseline!$G:$AAD,10,FALSE))=0,"",VLOOKUP($G18,[1]Baseline!$G:$AAD,10,FALSE))</f>
        <v>Nunca</v>
      </c>
      <c r="AG18" s="131" t="str">
        <f>IF(LEN(VLOOKUP($G18,[1]Baseline!$G:$AAD,11,FALSE))=0,"",VLOOKUP($G18,[1]Baseline!$G:$AAD,11,FALSE))</f>
        <v>Casi nunca</v>
      </c>
      <c r="AH18" s="131" t="str">
        <f>IF(LEN(VLOOKUP($G18,[1]Baseline!$G:$AAD,12,FALSE))=0,"",VLOOKUP($G18,[1]Baseline!$G:$AAD,12,FALSE))</f>
        <v>A veces</v>
      </c>
      <c r="AI18" s="131" t="str">
        <f>IF(LEN(VLOOKUP($G18,[1]Baseline!$G:$AAD,13,FALSE))=0,"",VLOOKUP($G18,[1]Baseline!$G:$AAD,13,FALSE))</f>
        <v>Bastante a menudo</v>
      </c>
      <c r="AJ18" s="131" t="str">
        <f>IF(LEN(VLOOKUP($G18,[1]Baseline!$G:$AAD,14,FALSE))=0,"",VLOOKUP($G18,[1]Baseline!$G:$AAD,14,FALSE))</f>
        <v>Muy a menudo</v>
      </c>
      <c r="AK18" s="131" t="str">
        <f>IF(LEN(VLOOKUP($G18,[1]Baseline!$G:$AAD,15,FALSE))=0,"",VLOOKUP($G18,[1]Baseline!$G:$AAD,15,FALSE))</f>
        <v/>
      </c>
      <c r="AL18" s="131" t="str">
        <f>IF(LEN(VLOOKUP($G18,[1]Baseline!$G:$AAD,16,FALSE))=0,"",VLOOKUP($G18,[1]Baseline!$G:$AAD,16,FALSE))</f>
        <v/>
      </c>
      <c r="AM18" s="79" t="str">
        <f>IF(LEN(VLOOKUP($G18,Baseline!$G:$ZY,33, FALSE))=0,"",VLOOKUP($G18,Baseline!$G:$ZY,33,FALSE))</f>
        <v>Durant la semaine passé, combien de fois avez vous eu le sentiment de vraiment "dominer la situation"?</v>
      </c>
      <c r="AN18" s="114" t="str">
        <f>IF(LEN(VLOOKUP($G18,Baseline!$G:$ZY,34,FALSE))=0,"",VLOOKUP($G18,Baseline!$G:$ZY,34,FALSE))</f>
        <v>Jamais</v>
      </c>
      <c r="AO18" s="115" t="str">
        <f>IF(LEN(VLOOKUP($G18,Baseline!$G:$ZY,35,FALSE))=0,"",VLOOKUP($G18,Baseline!$G:$ZY,35,FALSE))</f>
        <v>Presque jamais</v>
      </c>
      <c r="AP18" s="77" t="str">
        <f>IF(LEN(VLOOKUP($G18,Baseline!$G:$ZY,36,FALSE))=0,"",VLOOKUP($G18,Baseline!$G:$ZY,36,FALSE))</f>
        <v xml:space="preserve">Parfois </v>
      </c>
      <c r="AQ18" s="114" t="str">
        <f>IF(LEN(VLOOKUP($G18,Baseline!$G:$ZY,37,FALSE))=0,"",VLOOKUP($G18,Baseline!$G:$ZY,37,FALSE))</f>
        <v>Assez souvent</v>
      </c>
      <c r="AR18" s="114" t="str">
        <f>IF(LEN(VLOOKUP($G18,Baseline!$G:$ZY,38,FALSE))=0,"",VLOOKUP($G18,Baseline!$G:$ZY,38,FALSE))</f>
        <v>Très souvent</v>
      </c>
      <c r="AS18" s="114" t="str">
        <f>IF(LEN(VLOOKUP($G18,Baseline!$G:$ZY,39,FALSE))=0,"",VLOOKUP($G18,Baseline!$G:$ZY,39,FALSE))</f>
        <v/>
      </c>
      <c r="AT18" s="114" t="str">
        <f>IF(LEN(VLOOKUP($G18,Baseline!$G:$ZY,40,FALSE))=0,"",VLOOKUP($G18,Baseline!$G:$ZY,40,FALSE))</f>
        <v/>
      </c>
      <c r="AU18" s="129" t="str">
        <f>IF(LEN(VLOOKUP($G18,[2]Baseline!$G:$AAD,9,FALSE))=0,"",VLOOKUP($G18,[2]Baseline!$G:$AAD,9,FALSE))</f>
        <v>Az elmúlt héten milyen gyakran érezte úgy, hogy mindent kézben tart?</v>
      </c>
      <c r="AV18" s="130" t="str">
        <f>IF(LEN(VLOOKUP($G18,[2]Baseline!$G:$AAD,10,FALSE))=0,"",VLOOKUP($G18,[2]Baseline!$G:$AAD,10,FALSE))</f>
        <v>Soha</v>
      </c>
      <c r="AW18" s="131" t="str">
        <f>IF(LEN(VLOOKUP($G18,[2]Baseline!$G:$AAD,11,FALSE))=0,"",VLOOKUP($G18,[2]Baseline!$G:$AAD,11,FALSE))</f>
        <v>Szinte soha</v>
      </c>
      <c r="AX18" s="131" t="str">
        <f>IF(LEN(VLOOKUP($G18,[2]Baseline!$G:$AAD,12,FALSE))=0,"",VLOOKUP($G18,[2]Baseline!$G:$AAD,12,FALSE))</f>
        <v>Néha</v>
      </c>
      <c r="AY18" s="131" t="str">
        <f>IF(LEN(VLOOKUP($G18,[2]Baseline!$G:$AAD,13,FALSE))=0,"",VLOOKUP($G18,[2]Baseline!$G:$AAD,13,FALSE))</f>
        <v>Viszonylag gyakran</v>
      </c>
      <c r="AZ18" s="131" t="str">
        <f>IF(LEN(VLOOKUP($G18,[2]Baseline!$G:$AAD,14,FALSE))=0,"",VLOOKUP($G18,[2]Baseline!$G:$AAD,14,FALSE))</f>
        <v>Nagyon gyakran</v>
      </c>
      <c r="BA18" s="131" t="str">
        <f>IF(LEN(VLOOKUP($G18,[2]Baseline!$G:$AAD,15,FALSE))=0,"",VLOOKUP($G18,[2]Baseline!$G:$AAD,15,FALSE))</f>
        <v/>
      </c>
      <c r="BB18" s="131" t="str">
        <f>IF(LEN(VLOOKUP($G18,[2]Baseline!$G:$AAD,16,FALSE))=0,"",VLOOKUP($G18,[2]Baseline!$G:$AAD,16,FALSE))</f>
        <v/>
      </c>
      <c r="BC18" s="129" t="str">
        <f>IF(LEN(VLOOKUP($G18,[3]Baseline!$G:$AAD,9,FALSE))=0,"",VLOOKUP($G18,[3]Baseline!$G:$AAD,9,FALSE))</f>
        <v>Nell'ultima settimana, con quale frequenza ha avuto la sensazione di avere tutto sotto controllo?</v>
      </c>
      <c r="BD18" s="130" t="str">
        <f>IF(LEN(VLOOKUP($G18,[3]Baseline!$G:$AAD,10,FALSE))=0,"",VLOOKUP($G18,[3]Baseline!$G:$AAD,10,FALSE))</f>
        <v>Mai</v>
      </c>
      <c r="BE18" s="131" t="str">
        <f>IF(LEN(VLOOKUP($G18,[3]Baseline!$G:$AAD,11,FALSE))=0,"",VLOOKUP($G18,[3]Baseline!$G:$AAD,11,FALSE))</f>
        <v>Quasi mai</v>
      </c>
      <c r="BF18" s="131" t="str">
        <f>IF(LEN(VLOOKUP($G18,[3]Baseline!$G:$AAD,12,FALSE))=0,"",VLOOKUP($G18,[3]Baseline!$G:$AAD,12,FALSE))</f>
        <v>A volte</v>
      </c>
      <c r="BG18" s="131" t="str">
        <f>IF(LEN(VLOOKUP($G18,[3]Baseline!$G:$AAD,13,FALSE))=0,"",VLOOKUP($G18,[3]Baseline!$G:$AAD,13,FALSE))</f>
        <v>Abbastanza spesso</v>
      </c>
      <c r="BH18" s="131" t="str">
        <f>IF(LEN(VLOOKUP($G18,[3]Baseline!$G:$AAD,14,FALSE))=0,"",VLOOKUP($G18,[3]Baseline!$G:$AAD,14,FALSE))</f>
        <v>Molto spesso</v>
      </c>
      <c r="BI18" s="131" t="str">
        <f>IF(LEN(VLOOKUP($G18,[3]Baseline!$G:$AAD,15,FALSE))=0,"",VLOOKUP($G18,[3]Baseline!$G:$AAD,15,FALSE))</f>
        <v/>
      </c>
      <c r="BJ18" s="131" t="str">
        <f>IF(LEN(VLOOKUP($G18,[3]Baseline!$G:$AAD,16,FALSE))=0,"",VLOOKUP($G18,[3]Baseline!$G:$AAD,16,FALSE))</f>
        <v/>
      </c>
      <c r="BK18" s="129" t="str">
        <f>IF(LEN(VLOOKUP($G18,[4]Baseline!$G:$AAD,9,FALSE))=0,"",VLOOKUP($G18,[4]Baseline!$G:$AAD,9,FALSE))</f>
        <v>Как часто за последнюю неделю Вы чувствовали, что владеете ситуацией?</v>
      </c>
      <c r="BL18" s="130" t="str">
        <f>IF(LEN(VLOOKUP($G18,[4]Baseline!$G:$AAD,10,FALSE))=0,"",VLOOKUP($G18,[4]Baseline!$G:$AAD,10,FALSE))</f>
        <v>Никогда</v>
      </c>
      <c r="BM18" s="131" t="str">
        <f>IF(LEN(VLOOKUP($G18,[4]Baseline!$G:$AAD,11,FALSE))=0,"",VLOOKUP($G18,[4]Baseline!$G:$AAD,11,FALSE))</f>
        <v>Почти никогда</v>
      </c>
      <c r="BN18" s="131" t="str">
        <f>IF(LEN(VLOOKUP($G18,[4]Baseline!$G:$AAD,12,FALSE))=0,"",VLOOKUP($G18,[4]Baseline!$G:$AAD,12,FALSE))</f>
        <v>Иногда</v>
      </c>
      <c r="BO18" s="131" t="str">
        <f>IF(LEN(VLOOKUP($G18,[4]Baseline!$G:$AAD,13,FALSE))=0,"",VLOOKUP($G18,[4]Baseline!$G:$AAD,13,FALSE))</f>
        <v>Довольно часто</v>
      </c>
      <c r="BP18" s="131" t="str">
        <f>IF(LEN(VLOOKUP($G18,[4]Baseline!$G:$AAD,14,FALSE))=0,"",VLOOKUP($G18,[4]Baseline!$G:$AAD,14,FALSE))</f>
        <v>Очень часто</v>
      </c>
      <c r="BQ18" s="131" t="str">
        <f>IF(LEN(VLOOKUP($G18,[4]Baseline!$G:$AAD,15,FALSE))=0,"",VLOOKUP($G18,[4]Baseline!$G:$AAD,15,FALSE))</f>
        <v/>
      </c>
      <c r="BR18" s="131" t="str">
        <f>IF(LEN(VLOOKUP($G18,[4]Baseline!$G:$AAD,16,FALSE))=0,"",VLOOKUP($G18,[4]Baseline!$G:$AAD,16,FALSE))</f>
        <v/>
      </c>
      <c r="BS18" s="129" t="str">
        <f>IF(LEN(VLOOKUP($G18,[5]Baseline!$G:$AAD,9,FALSE))=0,"",VLOOKUP($G18,[5]Baseline!$G:$AAD,9,FALSE))</f>
        <v>Koliko često ste tokom protekle nedelje imali osećaj da imate sve pod kontrolom?</v>
      </c>
      <c r="BT18" s="130" t="str">
        <f>IF(LEN(VLOOKUP($G18,[5]Baseline!$G:$AAD,10,FALSE))=0,"",VLOOKUP($G18,[5]Baseline!$G:$AAD,10,FALSE))</f>
        <v>Uopšte ne</v>
      </c>
      <c r="BU18" s="131" t="str">
        <f>IF(LEN(VLOOKUP($G18,[5]Baseline!$G:$AAD,11,FALSE))=0,"",VLOOKUP($G18,[5]Baseline!$G:$AAD,11,FALSE))</f>
        <v>Skoro uopšte ne</v>
      </c>
      <c r="BV18" s="131" t="str">
        <f>IF(LEN(VLOOKUP($G18,[5]Baseline!$G:$AAD,12,FALSE))=0,"",VLOOKUP($G18,[5]Baseline!$G:$AAD,12,FALSE))</f>
        <v>Ponekad</v>
      </c>
      <c r="BW18" s="131" t="str">
        <f>IF(LEN(VLOOKUP($G18,[5]Baseline!$G:$AAD,13,FALSE))=0,"",VLOOKUP($G18,[5]Baseline!$G:$AAD,13,FALSE))</f>
        <v>Prilično često</v>
      </c>
      <c r="BX18" s="131" t="str">
        <f>IF(LEN(VLOOKUP($G18,[5]Baseline!$G:$AAD,14,FALSE))=0,"",VLOOKUP($G18,[5]Baseline!$G:$AAD,14,FALSE))</f>
        <v>Vrlo često</v>
      </c>
      <c r="BY18" s="131" t="str">
        <f>IF(LEN(VLOOKUP($G18,[5]Baseline!$G:$AAD,15,FALSE))=0,"",VLOOKUP($G18,[5]Baseline!$G:$AAD,15,FALSE))</f>
        <v/>
      </c>
      <c r="BZ18" s="131" t="str">
        <f>IF(LEN(VLOOKUP($G18,[5]Baseline!$G:$AAD,16,FALSE))=0,"",VLOOKUP($G18,[5]Baseline!$G:$AAD,16,FALSE))</f>
        <v/>
      </c>
      <c r="CA18" s="76" t="str">
        <f>IF(LEN(VLOOKUP($G18,Baseline!$G:$AAD,81,FALSE))=0,"",VLOOKUP($G18,Baseline!$G:$AAD,81,FALSE))</f>
        <v/>
      </c>
      <c r="CB18" s="76" t="str">
        <f>IF(LEN(VLOOKUP($G18,Baseline!$G:$AAD,82,FALSE))=0,"",VLOOKUP($G18,Baseline!$G:$AAD,82,FALSE))</f>
        <v/>
      </c>
      <c r="CC18" s="76" t="str">
        <f>IF(LEN(VLOOKUP($G18,Baseline!$G:$AAD,83,FALSE))=0,"",VLOOKUP($G18,Baseline!$G:$AAD,83,FALSE))</f>
        <v/>
      </c>
      <c r="CD18" s="76" t="str">
        <f>IF(LEN(VLOOKUP($G18,Baseline!$G:$AAD,84,FALSE))=0,"",VLOOKUP($G18,Baseline!$G:$AAD,84,FALSE))</f>
        <v/>
      </c>
      <c r="CE18" s="76" t="str">
        <f>IF(LEN(VLOOKUP($G18,Baseline!$G:$AAD,85,FALSE))=0,"",VLOOKUP($G18,Baseline!$G:$AAD,85,FALSE))</f>
        <v/>
      </c>
      <c r="CF18" s="76" t="str">
        <f>IF(LEN(VLOOKUP($G18,Baseline!$G:$AAD,86,FALSE))=0,"",VLOOKUP($G18,Baseline!$G:$AAD,86,FALSE))</f>
        <v/>
      </c>
      <c r="CG18" s="76" t="str">
        <f>IF(LEN(VLOOKUP($G18,Baseline!$G:$AAD,87,FALSE))=0,"",VLOOKUP($G18,Baseline!$G:$AAD,87,FALSE))</f>
        <v/>
      </c>
      <c r="CH18" s="76" t="str">
        <f>IF(LEN(VLOOKUP($G18,Baseline!$G:$AAD,88,FALSE))=0,"",VLOOKUP($G18,Baseline!$G:$AAD,88,FALSE))</f>
        <v/>
      </c>
      <c r="CI18" s="76" t="str">
        <f>IF(LEN(VLOOKUP($G18,Baseline!$G:$AAD,89,FALSE))=0,"",VLOOKUP($G18,Baseline!$G:$AAD,89,FALSE))</f>
        <v/>
      </c>
      <c r="CJ18" s="76" t="str">
        <f>IF(LEN(VLOOKUP($G18,Baseline!$G:$AAD,90,FALSE))=0,"",VLOOKUP($G18,Baseline!$G:$AAD,90,FALSE))</f>
        <v/>
      </c>
      <c r="CK18" s="76" t="str">
        <f>IF(LEN(VLOOKUP($G18,Baseline!$G:$AAD,91,FALSE))=0,"",VLOOKUP($G18,Baseline!$G:$AAD,91,FALSE))</f>
        <v/>
      </c>
      <c r="CL18" s="76" t="str">
        <f>IF(LEN(VLOOKUP($G18,Baseline!$G:$AAD,92,FALSE))=0,"",VLOOKUP($G18,Baseline!$G:$AAD,92,FALSE))</f>
        <v/>
      </c>
      <c r="CM18" s="76" t="str">
        <f>IF(LEN(VLOOKUP($G18,Baseline!$G:$AAD,93,FALSE))=0,"",VLOOKUP($G18,Baseline!$G:$AAD,93,FALSE))</f>
        <v/>
      </c>
      <c r="CN18" s="76" t="str">
        <f>IF(LEN(VLOOKUP($G18,Baseline!$G:$AAD,94,FALSE))=0,"",VLOOKUP($G18,Baseline!$G:$AAD,94,FALSE))</f>
        <v/>
      </c>
      <c r="CO18" s="76" t="str">
        <f>IF(LEN(VLOOKUP($G18,Baseline!$G:$AAD,95,FALSE))=0,"",VLOOKUP($G18,Baseline!$G:$AAD,95,FALSE))</f>
        <v/>
      </c>
      <c r="CP18" s="76" t="str">
        <f>IF(LEN(VLOOKUP($G18,Baseline!$G:$AAD,96,FALSE))=0,"",VLOOKUP($G18,Baseline!$G:$AAD,96,FALSE))</f>
        <v/>
      </c>
      <c r="CQ18" s="76" t="str">
        <f>IF(LEN(VLOOKUP($G18,Baseline!$G:$AAD,97,FALSE))=0,"",VLOOKUP($G18,Baseline!$G:$AAD,97,FALSE))</f>
        <v/>
      </c>
      <c r="CR18" s="76" t="str">
        <f>IF(LEN(VLOOKUP($G18,Baseline!$G:$AAD,98,FALSE))=0,"",VLOOKUP($G18,Baseline!$G:$AAD,98,FALSE))</f>
        <v/>
      </c>
      <c r="CS18" s="76" t="str">
        <f>IF(LEN(VLOOKUP($G18,Baseline!$G:$AAD,99,FALSE))=0,"",VLOOKUP($G18,Baseline!$G:$AAD,99,FALSE))</f>
        <v/>
      </c>
    </row>
    <row r="19" spans="1:97" s="76" customFormat="1" ht="15" customHeight="1">
      <c r="A19" s="77" t="s">
        <v>111</v>
      </c>
      <c r="B19" s="78" t="s">
        <v>112</v>
      </c>
      <c r="C19" s="78"/>
      <c r="D19" s="78"/>
      <c r="E19" s="78"/>
      <c r="F19" s="78" t="s">
        <v>113</v>
      </c>
      <c r="G19" s="78" t="s">
        <v>504</v>
      </c>
      <c r="H19" s="111">
        <f>IF(LEN(VLOOKUP($G19,Baseline!$G:$AAD,2,FALSE))=0,"",VLOOKUP($G19,Baseline!$G:$AAD,2,FALSE))</f>
        <v>0</v>
      </c>
      <c r="I19" s="112">
        <f>IF(LEN(VLOOKUP($G19,Baseline!$G:$AAD,3,FALSE))=0,"",VLOOKUP($G19,Baseline!$G:$AAD,3,FALSE))</f>
        <v>1</v>
      </c>
      <c r="J19" s="112">
        <f>IF(LEN(VLOOKUP($G19,Baseline!$G:$AAD,4,FALSE))=0,"",VLOOKUP($G19,Baseline!$G:$AAD,4,FALSE))</f>
        <v>2</v>
      </c>
      <c r="K19" s="112">
        <f>IF(LEN(VLOOKUP($G19,Baseline!$G:$AAD,5,FALSE))=0,"",VLOOKUP($G19,Baseline!$G:$AAD,5,FALSE))</f>
        <v>3</v>
      </c>
      <c r="L19" s="112">
        <f>IF(LEN(VLOOKUP($G19,Baseline!$G:$AAD,6,FALSE))=0,"",VLOOKUP($G19,Baseline!$G:$AAD,6,FALSE))</f>
        <v>4</v>
      </c>
      <c r="M19" s="112" t="str">
        <f>IF(LEN(VLOOKUP($G19,Baseline!$G:$AAD,7,FALSE))=0,"",VLOOKUP($G19,Baseline!$G:$AAD,7,FALSE))</f>
        <v/>
      </c>
      <c r="N19" s="112" t="str">
        <f>IF(LEN(VLOOKUP($G19,Baseline!$G:$AAD,8,FALSE))=0,"",VLOOKUP($G19,Baseline!$G:$AAD,8,FALSE))</f>
        <v/>
      </c>
      <c r="O19" s="113" t="str">
        <f>IF(LEN(VLOOKUP($G19,Baseline!$G:$AAD,9,FALSE))=0,"",VLOOKUP($G19,Baseline!$G:$AAD,9,FALSE))</f>
        <v>Wie oft haben Sie sich in der letzten Woche über Dinge geärgert, über die Sie keine Kontrolle hatten?</v>
      </c>
      <c r="P19" s="77" t="str">
        <f>IF(LEN(VLOOKUP($G19,Baseline!$G:$AAD,10,FALSE))=0,"",VLOOKUP($G19,Baseline!$G:$AAD,10,FALSE))</f>
        <v>Nie</v>
      </c>
      <c r="Q19" s="114" t="str">
        <f>IF(LEN(VLOOKUP($G19,Baseline!$G:$AAD,11,FALSE))=0,"",VLOOKUP($G19,Baseline!$G:$AAD,11,FALSE))</f>
        <v>Fast nie</v>
      </c>
      <c r="R19" s="114" t="str">
        <f>IF(LEN(VLOOKUP($G19,Baseline!$G:$AAD,12,FALSE))=0,"",VLOOKUP($G19,Baseline!$G:$AAD,12,FALSE))</f>
        <v>Manchmal</v>
      </c>
      <c r="S19" s="114" t="str">
        <f>IF(LEN(VLOOKUP($G19,Baseline!$G:$AAD,13,FALSE))=0,"",VLOOKUP($G19,Baseline!$G:$AAD,13,FALSE))</f>
        <v>Ziemlich oft</v>
      </c>
      <c r="T19" s="114" t="str">
        <f>IF(LEN(VLOOKUP($G19,Baseline!$G:$AAD,14,FALSE))=0,"",VLOOKUP($G19,Baseline!$G:$AAD,14,FALSE))</f>
        <v>Sehr oft</v>
      </c>
      <c r="U19" s="114" t="str">
        <f>IF(LEN(VLOOKUP($G19,Baseline!$G:$AAD,15,FALSE))=0,"",VLOOKUP($G19,Baseline!$G:$AAD,15,FALSE))</f>
        <v/>
      </c>
      <c r="V19" s="114" t="str">
        <f>IF(LEN(VLOOKUP($G19,Baseline!$G:$AAD,16,FALSE))=0,"",VLOOKUP($G19,Baseline!$G:$AAD,16,FALSE))</f>
        <v/>
      </c>
      <c r="W19" s="114" t="str">
        <f>IF(LEN(VLOOKUP($G19,Baseline!$G:$AAD,17,FALSE))=0,"",VLOOKUP($G19,Baseline!$G:$AAD,17,FALSE))</f>
        <v>In the last week, how often have you been angered because of things that were outside of your control?</v>
      </c>
      <c r="X19" s="115" t="str">
        <f>IF(LEN(VLOOKUP($G19,Baseline!$G:$AAD,18,FALSE))=0,"",VLOOKUP($G19,Baseline!$G:$AAD,18,FALSE))</f>
        <v>Never</v>
      </c>
      <c r="Y19" s="77" t="str">
        <f>IF(LEN(VLOOKUP($G19,Baseline!$G:$AAD,19,FALSE))=0,"",VLOOKUP($G19,Baseline!$G:$AAD,19,FALSE))</f>
        <v>Almost never</v>
      </c>
      <c r="Z19" s="114" t="str">
        <f>IF(LEN(VLOOKUP($G19,Baseline!$G:$AAD,20,FALSE))=0,"",VLOOKUP($G19,Baseline!$G:$AAD,20,FALSE))</f>
        <v>Sometimes</v>
      </c>
      <c r="AA19" s="114" t="str">
        <f>IF(LEN(VLOOKUP($G19,Baseline!$G:$AAD,21,FALSE))=0,"",VLOOKUP($G19,Baseline!$G:$AAD,21,FALSE))</f>
        <v>Fairly often</v>
      </c>
      <c r="AB19" s="114" t="str">
        <f>IF(LEN(VLOOKUP($G19,Baseline!$G:$AAD,22,FALSE))=0,"",VLOOKUP($G19,Baseline!$G:$AAD,22,FALSE))</f>
        <v>Very often</v>
      </c>
      <c r="AC19" s="114" t="str">
        <f>IF(LEN(VLOOKUP($G19,Baseline!$G:$AAD,23,FALSE))=0,"",VLOOKUP($G19,Baseline!$G:$AAD,23,FALSE))</f>
        <v/>
      </c>
      <c r="AD19" s="114" t="str">
        <f>IF(LEN(VLOOKUP($G19,Baseline!$G:$AAD,24,FALSE))=0,"",VLOOKUP($G19,Baseline!$G:$AAD,24,FALSE))</f>
        <v/>
      </c>
      <c r="AE19" s="129" t="str">
        <f>IF(LEN(VLOOKUP($G19,[1]Baseline!$G:$AAD,9,FALSE))=0,"",VLOOKUP($G19,[1]Baseline!$G:$AAD,9,FALSE))</f>
        <v>¿Cuántas veces durante la última semana se ha molestado por cosas sobre las cuales no tenías control?</v>
      </c>
      <c r="AF19" s="130" t="str">
        <f>IF(LEN(VLOOKUP($G19,[1]Baseline!$G:$AAD,10,FALSE))=0,"",VLOOKUP($G19,[1]Baseline!$G:$AAD,10,FALSE))</f>
        <v>Nunca</v>
      </c>
      <c r="AG19" s="131" t="str">
        <f>IF(LEN(VLOOKUP($G19,[1]Baseline!$G:$AAD,11,FALSE))=0,"",VLOOKUP($G19,[1]Baseline!$G:$AAD,11,FALSE))</f>
        <v>Casi nunca</v>
      </c>
      <c r="AH19" s="131" t="str">
        <f>IF(LEN(VLOOKUP($G19,[1]Baseline!$G:$AAD,12,FALSE))=0,"",VLOOKUP($G19,[1]Baseline!$G:$AAD,12,FALSE))</f>
        <v>A veces</v>
      </c>
      <c r="AI19" s="131" t="str">
        <f>IF(LEN(VLOOKUP($G19,[1]Baseline!$G:$AAD,13,FALSE))=0,"",VLOOKUP($G19,[1]Baseline!$G:$AAD,13,FALSE))</f>
        <v>Bastante a menudo</v>
      </c>
      <c r="AJ19" s="131" t="str">
        <f>IF(LEN(VLOOKUP($G19,[1]Baseline!$G:$AAD,14,FALSE))=0,"",VLOOKUP($G19,[1]Baseline!$G:$AAD,14,FALSE))</f>
        <v>Muy a menudo</v>
      </c>
      <c r="AK19" s="131" t="str">
        <f>IF(LEN(VLOOKUP($G19,[1]Baseline!$G:$AAD,15,FALSE))=0,"",VLOOKUP($G19,[1]Baseline!$G:$AAD,15,FALSE))</f>
        <v/>
      </c>
      <c r="AL19" s="131" t="str">
        <f>IF(LEN(VLOOKUP($G19,[1]Baseline!$G:$AAD,16,FALSE))=0,"",VLOOKUP($G19,[1]Baseline!$G:$AAD,16,FALSE))</f>
        <v/>
      </c>
      <c r="AM19" s="79" t="str">
        <f>IF(LEN(VLOOKUP($G19,Baseline!$G:$ZY,33, FALSE))=0,"",VLOOKUP($G19,Baseline!$G:$ZY,33,FALSE))</f>
        <v>Durant la semaine passé, combien de fois  vous êtes-vous mis(e) en colère à cause de choses qui arrivaient et sur lesquelles vous n'aviez pas de contrôle?</v>
      </c>
      <c r="AN19" s="114" t="str">
        <f>IF(LEN(VLOOKUP($G19,Baseline!$G:$ZY,34,FALSE))=0,"",VLOOKUP($G19,Baseline!$G:$ZY,34,FALSE))</f>
        <v>Jamais</v>
      </c>
      <c r="AO19" s="115" t="str">
        <f>IF(LEN(VLOOKUP($G19,Baseline!$G:$ZY,35,FALSE))=0,"",VLOOKUP($G19,Baseline!$G:$ZY,35,FALSE))</f>
        <v>Presque jamais</v>
      </c>
      <c r="AP19" s="77" t="str">
        <f>IF(LEN(VLOOKUP($G19,Baseline!$G:$ZY,36,FALSE))=0,"",VLOOKUP($G19,Baseline!$G:$ZY,36,FALSE))</f>
        <v xml:space="preserve">Parfois </v>
      </c>
      <c r="AQ19" s="114" t="str">
        <f>IF(LEN(VLOOKUP($G19,Baseline!$G:$ZY,37,FALSE))=0,"",VLOOKUP($G19,Baseline!$G:$ZY,37,FALSE))</f>
        <v>Assez souvent</v>
      </c>
      <c r="AR19" s="114" t="str">
        <f>IF(LEN(VLOOKUP($G19,Baseline!$G:$ZY,38,FALSE))=0,"",VLOOKUP($G19,Baseline!$G:$ZY,38,FALSE))</f>
        <v>Très souvent</v>
      </c>
      <c r="AS19" s="114" t="str">
        <f>IF(LEN(VLOOKUP($G19,Baseline!$G:$ZY,39,FALSE))=0,"",VLOOKUP($G19,Baseline!$G:$ZY,39,FALSE))</f>
        <v/>
      </c>
      <c r="AT19" s="114" t="str">
        <f>IF(LEN(VLOOKUP($G19,Baseline!$G:$ZY,40,FALSE))=0,"",VLOOKUP($G19,Baseline!$G:$ZY,40,FALSE))</f>
        <v/>
      </c>
      <c r="AU19" s="129" t="str">
        <f>IF(LEN(VLOOKUP($G19,[2]Baseline!$G:$AAD,9,FALSE))=0,"",VLOOKUP($G19,[2]Baseline!$G:$AAD,9,FALSE))</f>
        <v>Az elmúlt héten milyen gyakran mérgelődött olyan dolgokon, amelyek felett nincs irányítása?</v>
      </c>
      <c r="AV19" s="130" t="str">
        <f>IF(LEN(VLOOKUP($G19,[2]Baseline!$G:$AAD,10,FALSE))=0,"",VLOOKUP($G19,[2]Baseline!$G:$AAD,10,FALSE))</f>
        <v>Soha</v>
      </c>
      <c r="AW19" s="131" t="str">
        <f>IF(LEN(VLOOKUP($G19,[2]Baseline!$G:$AAD,11,FALSE))=0,"",VLOOKUP($G19,[2]Baseline!$G:$AAD,11,FALSE))</f>
        <v>Szinte soha</v>
      </c>
      <c r="AX19" s="131" t="str">
        <f>IF(LEN(VLOOKUP($G19,[2]Baseline!$G:$AAD,12,FALSE))=0,"",VLOOKUP($G19,[2]Baseline!$G:$AAD,12,FALSE))</f>
        <v>Néha</v>
      </c>
      <c r="AY19" s="131" t="str">
        <f>IF(LEN(VLOOKUP($G19,[2]Baseline!$G:$AAD,13,FALSE))=0,"",VLOOKUP($G19,[2]Baseline!$G:$AAD,13,FALSE))</f>
        <v>Viszonylag gyakran</v>
      </c>
      <c r="AZ19" s="131" t="str">
        <f>IF(LEN(VLOOKUP($G19,[2]Baseline!$G:$AAD,14,FALSE))=0,"",VLOOKUP($G19,[2]Baseline!$G:$AAD,14,FALSE))</f>
        <v>Nagyon gyakran</v>
      </c>
      <c r="BA19" s="131" t="str">
        <f>IF(LEN(VLOOKUP($G19,[2]Baseline!$G:$AAD,15,FALSE))=0,"",VLOOKUP($G19,[2]Baseline!$G:$AAD,15,FALSE))</f>
        <v/>
      </c>
      <c r="BB19" s="131" t="str">
        <f>IF(LEN(VLOOKUP($G19,[2]Baseline!$G:$AAD,16,FALSE))=0,"",VLOOKUP($G19,[2]Baseline!$G:$AAD,16,FALSE))</f>
        <v/>
      </c>
      <c r="BC19" s="129" t="str">
        <f>IF(LEN(VLOOKUP($G19,[3]Baseline!$G:$AAD,9,FALSE))=0,"",VLOOKUP($G19,[3]Baseline!$G:$AAD,9,FALSE))</f>
        <v>Nell’ultima settimana, con quale frequenza si è arrabbiato/a per cose di cui non aveva il controllo?</v>
      </c>
      <c r="BD19" s="130" t="str">
        <f>IF(LEN(VLOOKUP($G19,[3]Baseline!$G:$AAD,10,FALSE))=0,"",VLOOKUP($G19,[3]Baseline!$G:$AAD,10,FALSE))</f>
        <v>Mai</v>
      </c>
      <c r="BE19" s="131" t="str">
        <f>IF(LEN(VLOOKUP($G19,[3]Baseline!$G:$AAD,11,FALSE))=0,"",VLOOKUP($G19,[3]Baseline!$G:$AAD,11,FALSE))</f>
        <v>Quasi mai</v>
      </c>
      <c r="BF19" s="131" t="str">
        <f>IF(LEN(VLOOKUP($G19,[3]Baseline!$G:$AAD,12,FALSE))=0,"",VLOOKUP($G19,[3]Baseline!$G:$AAD,12,FALSE))</f>
        <v>A volte</v>
      </c>
      <c r="BG19" s="131" t="str">
        <f>IF(LEN(VLOOKUP($G19,[3]Baseline!$G:$AAD,13,FALSE))=0,"",VLOOKUP($G19,[3]Baseline!$G:$AAD,13,FALSE))</f>
        <v>Abbastanza spesso</v>
      </c>
      <c r="BH19" s="131" t="str">
        <f>IF(LEN(VLOOKUP($G19,[3]Baseline!$G:$AAD,14,FALSE))=0,"",VLOOKUP($G19,[3]Baseline!$G:$AAD,14,FALSE))</f>
        <v>Molto spesso</v>
      </c>
      <c r="BI19" s="131" t="str">
        <f>IF(LEN(VLOOKUP($G19,[3]Baseline!$G:$AAD,15,FALSE))=0,"",VLOOKUP($G19,[3]Baseline!$G:$AAD,15,FALSE))</f>
        <v/>
      </c>
      <c r="BJ19" s="131" t="str">
        <f>IF(LEN(VLOOKUP($G19,[3]Baseline!$G:$AAD,16,FALSE))=0,"",VLOOKUP($G19,[3]Baseline!$G:$AAD,16,FALSE))</f>
        <v/>
      </c>
      <c r="BK19" s="129" t="str">
        <f>IF(LEN(VLOOKUP($G19,[4]Baseline!$G:$AAD,9,FALSE))=0,"",VLOOKUP($G19,[4]Baseline!$G:$AAD,9,FALSE))</f>
        <v>Как часто за последнюю неделю Вы чувствовали раздражение по поводу того, что происходящее выходило из-под Вашего контроля?</v>
      </c>
      <c r="BL19" s="130" t="str">
        <f>IF(LEN(VLOOKUP($G19,[4]Baseline!$G:$AAD,10,FALSE))=0,"",VLOOKUP($G19,[4]Baseline!$G:$AAD,10,FALSE))</f>
        <v>Никогда</v>
      </c>
      <c r="BM19" s="131" t="str">
        <f>IF(LEN(VLOOKUP($G19,[4]Baseline!$G:$AAD,11,FALSE))=0,"",VLOOKUP($G19,[4]Baseline!$G:$AAD,11,FALSE))</f>
        <v>Почти никогда</v>
      </c>
      <c r="BN19" s="131" t="str">
        <f>IF(LEN(VLOOKUP($G19,[4]Baseline!$G:$AAD,12,FALSE))=0,"",VLOOKUP($G19,[4]Baseline!$G:$AAD,12,FALSE))</f>
        <v>Иногда</v>
      </c>
      <c r="BO19" s="131" t="str">
        <f>IF(LEN(VLOOKUP($G19,[4]Baseline!$G:$AAD,13,FALSE))=0,"",VLOOKUP($G19,[4]Baseline!$G:$AAD,13,FALSE))</f>
        <v>Довольно часто</v>
      </c>
      <c r="BP19" s="131" t="str">
        <f>IF(LEN(VLOOKUP($G19,[4]Baseline!$G:$AAD,14,FALSE))=0,"",VLOOKUP($G19,[4]Baseline!$G:$AAD,14,FALSE))</f>
        <v>Очень часто</v>
      </c>
      <c r="BQ19" s="131" t="str">
        <f>IF(LEN(VLOOKUP($G19,[4]Baseline!$G:$AAD,15,FALSE))=0,"",VLOOKUP($G19,[4]Baseline!$G:$AAD,15,FALSE))</f>
        <v/>
      </c>
      <c r="BR19" s="131" t="str">
        <f>IF(LEN(VLOOKUP($G19,[4]Baseline!$G:$AAD,16,FALSE))=0,"",VLOOKUP($G19,[4]Baseline!$G:$AAD,16,FALSE))</f>
        <v/>
      </c>
      <c r="BS19" s="129" t="str">
        <f>IF(LEN(VLOOKUP($G19,[5]Baseline!$G:$AAD,9,FALSE))=0,"",VLOOKUP($G19,[5]Baseline!$G:$AAD,9,FALSE))</f>
        <v>Koliko često ste se u toku protekle nedelje nervirali zbog stvari koje nisu pod vašom kontrolom?</v>
      </c>
      <c r="BT19" s="130" t="str">
        <f>IF(LEN(VLOOKUP($G19,[5]Baseline!$G:$AAD,10,FALSE))=0,"",VLOOKUP($G19,[5]Baseline!$G:$AAD,10,FALSE))</f>
        <v>Uopšte ne</v>
      </c>
      <c r="BU19" s="131" t="str">
        <f>IF(LEN(VLOOKUP($G19,[5]Baseline!$G:$AAD,11,FALSE))=0,"",VLOOKUP($G19,[5]Baseline!$G:$AAD,11,FALSE))</f>
        <v>Skoro uopšte ne</v>
      </c>
      <c r="BV19" s="131" t="str">
        <f>IF(LEN(VLOOKUP($G19,[5]Baseline!$G:$AAD,12,FALSE))=0,"",VLOOKUP($G19,[5]Baseline!$G:$AAD,12,FALSE))</f>
        <v>Ponekad</v>
      </c>
      <c r="BW19" s="131" t="str">
        <f>IF(LEN(VLOOKUP($G19,[5]Baseline!$G:$AAD,13,FALSE))=0,"",VLOOKUP($G19,[5]Baseline!$G:$AAD,13,FALSE))</f>
        <v>Prilično često</v>
      </c>
      <c r="BX19" s="131" t="str">
        <f>IF(LEN(VLOOKUP($G19,[5]Baseline!$G:$AAD,14,FALSE))=0,"",VLOOKUP($G19,[5]Baseline!$G:$AAD,14,FALSE))</f>
        <v>Vrlo često</v>
      </c>
      <c r="BY19" s="131" t="str">
        <f>IF(LEN(VLOOKUP($G19,[5]Baseline!$G:$AAD,15,FALSE))=0,"",VLOOKUP($G19,[5]Baseline!$G:$AAD,15,FALSE))</f>
        <v/>
      </c>
      <c r="BZ19" s="131" t="str">
        <f>IF(LEN(VLOOKUP($G19,[5]Baseline!$G:$AAD,16,FALSE))=0,"",VLOOKUP($G19,[5]Baseline!$G:$AAD,16,FALSE))</f>
        <v/>
      </c>
      <c r="CA19" s="76" t="str">
        <f>IF(LEN(VLOOKUP($G19,Baseline!$G:$AAD,81,FALSE))=0,"",VLOOKUP($G19,Baseline!$G:$AAD,81,FALSE))</f>
        <v/>
      </c>
      <c r="CB19" s="76" t="str">
        <f>IF(LEN(VLOOKUP($G19,Baseline!$G:$AAD,82,FALSE))=0,"",VLOOKUP($G19,Baseline!$G:$AAD,82,FALSE))</f>
        <v/>
      </c>
      <c r="CC19" s="76" t="str">
        <f>IF(LEN(VLOOKUP($G19,Baseline!$G:$AAD,83,FALSE))=0,"",VLOOKUP($G19,Baseline!$G:$AAD,83,FALSE))</f>
        <v/>
      </c>
      <c r="CD19" s="76" t="str">
        <f>IF(LEN(VLOOKUP($G19,Baseline!$G:$AAD,84,FALSE))=0,"",VLOOKUP($G19,Baseline!$G:$AAD,84,FALSE))</f>
        <v/>
      </c>
      <c r="CE19" s="76" t="str">
        <f>IF(LEN(VLOOKUP($G19,Baseline!$G:$AAD,85,FALSE))=0,"",VLOOKUP($G19,Baseline!$G:$AAD,85,FALSE))</f>
        <v/>
      </c>
      <c r="CF19" s="76" t="str">
        <f>IF(LEN(VLOOKUP($G19,Baseline!$G:$AAD,86,FALSE))=0,"",VLOOKUP($G19,Baseline!$G:$AAD,86,FALSE))</f>
        <v/>
      </c>
      <c r="CG19" s="76" t="str">
        <f>IF(LEN(VLOOKUP($G19,Baseline!$G:$AAD,87,FALSE))=0,"",VLOOKUP($G19,Baseline!$G:$AAD,87,FALSE))</f>
        <v/>
      </c>
      <c r="CH19" s="76" t="str">
        <f>IF(LEN(VLOOKUP($G19,Baseline!$G:$AAD,88,FALSE))=0,"",VLOOKUP($G19,Baseline!$G:$AAD,88,FALSE))</f>
        <v/>
      </c>
      <c r="CI19" s="76" t="str">
        <f>IF(LEN(VLOOKUP($G19,Baseline!$G:$AAD,89,FALSE))=0,"",VLOOKUP($G19,Baseline!$G:$AAD,89,FALSE))</f>
        <v/>
      </c>
      <c r="CJ19" s="76" t="str">
        <f>IF(LEN(VLOOKUP($G19,Baseline!$G:$AAD,90,FALSE))=0,"",VLOOKUP($G19,Baseline!$G:$AAD,90,FALSE))</f>
        <v/>
      </c>
      <c r="CK19" s="76" t="str">
        <f>IF(LEN(VLOOKUP($G19,Baseline!$G:$AAD,91,FALSE))=0,"",VLOOKUP($G19,Baseline!$G:$AAD,91,FALSE))</f>
        <v/>
      </c>
      <c r="CL19" s="76" t="str">
        <f>IF(LEN(VLOOKUP($G19,Baseline!$G:$AAD,92,FALSE))=0,"",VLOOKUP($G19,Baseline!$G:$AAD,92,FALSE))</f>
        <v/>
      </c>
      <c r="CM19" s="76" t="str">
        <f>IF(LEN(VLOOKUP($G19,Baseline!$G:$AAD,93,FALSE))=0,"",VLOOKUP($G19,Baseline!$G:$AAD,93,FALSE))</f>
        <v/>
      </c>
      <c r="CN19" s="76" t="str">
        <f>IF(LEN(VLOOKUP($G19,Baseline!$G:$AAD,94,FALSE))=0,"",VLOOKUP($G19,Baseline!$G:$AAD,94,FALSE))</f>
        <v/>
      </c>
      <c r="CO19" s="76" t="str">
        <f>IF(LEN(VLOOKUP($G19,Baseline!$G:$AAD,95,FALSE))=0,"",VLOOKUP($G19,Baseline!$G:$AAD,95,FALSE))</f>
        <v/>
      </c>
      <c r="CP19" s="76" t="str">
        <f>IF(LEN(VLOOKUP($G19,Baseline!$G:$AAD,96,FALSE))=0,"",VLOOKUP($G19,Baseline!$G:$AAD,96,FALSE))</f>
        <v/>
      </c>
      <c r="CQ19" s="76" t="str">
        <f>IF(LEN(VLOOKUP($G19,Baseline!$G:$AAD,97,FALSE))=0,"",VLOOKUP($G19,Baseline!$G:$AAD,97,FALSE))</f>
        <v/>
      </c>
      <c r="CR19" s="76" t="str">
        <f>IF(LEN(VLOOKUP($G19,Baseline!$G:$AAD,98,FALSE))=0,"",VLOOKUP($G19,Baseline!$G:$AAD,98,FALSE))</f>
        <v/>
      </c>
      <c r="CS19" s="76" t="str">
        <f>IF(LEN(VLOOKUP($G19,Baseline!$G:$AAD,99,FALSE))=0,"",VLOOKUP($G19,Baseline!$G:$AAD,99,FALSE))</f>
        <v/>
      </c>
    </row>
    <row r="20" spans="1:97" s="76" customFormat="1" ht="15" customHeight="1">
      <c r="A20" s="77" t="s">
        <v>111</v>
      </c>
      <c r="B20" s="78" t="s">
        <v>112</v>
      </c>
      <c r="C20" s="78"/>
      <c r="D20" s="78"/>
      <c r="E20" s="78"/>
      <c r="F20" s="78" t="s">
        <v>113</v>
      </c>
      <c r="G20" s="78" t="s">
        <v>513</v>
      </c>
      <c r="H20" s="111">
        <f>IF(LEN(VLOOKUP($G20,Baseline!$G:$AAD,2,FALSE))=0,"",VLOOKUP($G20,Baseline!$G:$AAD,2,FALSE))</f>
        <v>0</v>
      </c>
      <c r="I20" s="112">
        <f>IF(LEN(VLOOKUP($G20,Baseline!$G:$AAD,3,FALSE))=0,"",VLOOKUP($G20,Baseline!$G:$AAD,3,FALSE))</f>
        <v>1</v>
      </c>
      <c r="J20" s="112">
        <f>IF(LEN(VLOOKUP($G20,Baseline!$G:$AAD,4,FALSE))=0,"",VLOOKUP($G20,Baseline!$G:$AAD,4,FALSE))</f>
        <v>2</v>
      </c>
      <c r="K20" s="112">
        <f>IF(LEN(VLOOKUP($G20,Baseline!$G:$AAD,5,FALSE))=0,"",VLOOKUP($G20,Baseline!$G:$AAD,5,FALSE))</f>
        <v>3</v>
      </c>
      <c r="L20" s="112">
        <f>IF(LEN(VLOOKUP($G20,Baseline!$G:$AAD,6,FALSE))=0,"",VLOOKUP($G20,Baseline!$G:$AAD,6,FALSE))</f>
        <v>4</v>
      </c>
      <c r="M20" s="112" t="str">
        <f>IF(LEN(VLOOKUP($G20,Baseline!$G:$AAD,7,FALSE))=0,"",VLOOKUP($G20,Baseline!$G:$AAD,7,FALSE))</f>
        <v/>
      </c>
      <c r="N20" s="112" t="str">
        <f>IF(LEN(VLOOKUP($G20,Baseline!$G:$AAD,8,FALSE))=0,"",VLOOKUP($G20,Baseline!$G:$AAD,8,FALSE))</f>
        <v/>
      </c>
      <c r="O20" s="113" t="str">
        <f>IF(LEN(VLOOKUP($G20,Baseline!$G:$AAD,9,FALSE))=0,"",VLOOKUP($G20,Baseline!$G:$AAD,9,FALSE))</f>
        <v>Wie oft hatten Sie in der letzten Woche das Gefühl, dass sich so viele Schwierigkeiten angehäuft haben, dass Sie diese nicht überwinden konnten?</v>
      </c>
      <c r="P20" s="77" t="str">
        <f>IF(LEN(VLOOKUP($G20,Baseline!$G:$AAD,10,FALSE))=0,"",VLOOKUP($G20,Baseline!$G:$AAD,10,FALSE))</f>
        <v>Nie</v>
      </c>
      <c r="Q20" s="114" t="str">
        <f>IF(LEN(VLOOKUP($G20,Baseline!$G:$AAD,11,FALSE))=0,"",VLOOKUP($G20,Baseline!$G:$AAD,11,FALSE))</f>
        <v>Fast nie</v>
      </c>
      <c r="R20" s="114" t="str">
        <f>IF(LEN(VLOOKUP($G20,Baseline!$G:$AAD,12,FALSE))=0,"",VLOOKUP($G20,Baseline!$G:$AAD,12,FALSE))</f>
        <v>Manchmal</v>
      </c>
      <c r="S20" s="114" t="str">
        <f>IF(LEN(VLOOKUP($G20,Baseline!$G:$AAD,13,FALSE))=0,"",VLOOKUP($G20,Baseline!$G:$AAD,13,FALSE))</f>
        <v>Ziemlich oft</v>
      </c>
      <c r="T20" s="114" t="str">
        <f>IF(LEN(VLOOKUP($G20,Baseline!$G:$AAD,14,FALSE))=0,"",VLOOKUP($G20,Baseline!$G:$AAD,14,FALSE))</f>
        <v>Sehr oft</v>
      </c>
      <c r="U20" s="114" t="str">
        <f>IF(LEN(VLOOKUP($G20,Baseline!$G:$AAD,15,FALSE))=0,"",VLOOKUP($G20,Baseline!$G:$AAD,15,FALSE))</f>
        <v/>
      </c>
      <c r="V20" s="114" t="str">
        <f>IF(LEN(VLOOKUP($G20,Baseline!$G:$AAD,16,FALSE))=0,"",VLOOKUP($G20,Baseline!$G:$AAD,16,FALSE))</f>
        <v/>
      </c>
      <c r="W20" s="114" t="str">
        <f>IF(LEN(VLOOKUP($G20,Baseline!$G:$AAD,17,FALSE))=0,"",VLOOKUP($G20,Baseline!$G:$AAD,17,FALSE))</f>
        <v>In the last week, how often have you felt difficulties were piling up so high that you could not overcome them?</v>
      </c>
      <c r="X20" s="115" t="str">
        <f>IF(LEN(VLOOKUP($G20,Baseline!$G:$AAD,18,FALSE))=0,"",VLOOKUP($G20,Baseline!$G:$AAD,18,FALSE))</f>
        <v>Never</v>
      </c>
      <c r="Y20" s="77" t="str">
        <f>IF(LEN(VLOOKUP($G20,Baseline!$G:$AAD,19,FALSE))=0,"",VLOOKUP($G20,Baseline!$G:$AAD,19,FALSE))</f>
        <v>Almost never</v>
      </c>
      <c r="Z20" s="114" t="str">
        <f>IF(LEN(VLOOKUP($G20,Baseline!$G:$AAD,20,FALSE))=0,"",VLOOKUP($G20,Baseline!$G:$AAD,20,FALSE))</f>
        <v>Sometimes</v>
      </c>
      <c r="AA20" s="114" t="str">
        <f>IF(LEN(VLOOKUP($G20,Baseline!$G:$AAD,21,FALSE))=0,"",VLOOKUP($G20,Baseline!$G:$AAD,21,FALSE))</f>
        <v>Fairly often</v>
      </c>
      <c r="AB20" s="114" t="str">
        <f>IF(LEN(VLOOKUP($G20,Baseline!$G:$AAD,22,FALSE))=0,"",VLOOKUP($G20,Baseline!$G:$AAD,22,FALSE))</f>
        <v>Very often</v>
      </c>
      <c r="AC20" s="114" t="str">
        <f>IF(LEN(VLOOKUP($G20,Baseline!$G:$AAD,23,FALSE))=0,"",VLOOKUP($G20,Baseline!$G:$AAD,23,FALSE))</f>
        <v/>
      </c>
      <c r="AD20" s="114" t="str">
        <f>IF(LEN(VLOOKUP($G20,Baseline!$G:$AAD,24,FALSE))=0,"",VLOOKUP($G20,Baseline!$G:$AAD,24,FALSE))</f>
        <v/>
      </c>
      <c r="AE20" s="129" t="str">
        <f>IF(LEN(VLOOKUP($G20,[1]Baseline!$G:$AAD,9,FALSE))=0,"",VLOOKUP($G20,[1]Baseline!$G:$AAD,9,FALSE))</f>
        <v>¿Cuántas veces durante la última semana ha tenido la impresión de que se acumulan tantas dificultades que no puede superarlas?</v>
      </c>
      <c r="AF20" s="130" t="str">
        <f>IF(LEN(VLOOKUP($G20,[1]Baseline!$G:$AAD,10,FALSE))=0,"",VLOOKUP($G20,[1]Baseline!$G:$AAD,10,FALSE))</f>
        <v>Nunca</v>
      </c>
      <c r="AG20" s="131" t="str">
        <f>IF(LEN(VLOOKUP($G20,[1]Baseline!$G:$AAD,11,FALSE))=0,"",VLOOKUP($G20,[1]Baseline!$G:$AAD,11,FALSE))</f>
        <v>Casi nunca</v>
      </c>
      <c r="AH20" s="131" t="str">
        <f>IF(LEN(VLOOKUP($G20,[1]Baseline!$G:$AAD,12,FALSE))=0,"",VLOOKUP($G20,[1]Baseline!$G:$AAD,12,FALSE))</f>
        <v>A veces</v>
      </c>
      <c r="AI20" s="131" t="str">
        <f>IF(LEN(VLOOKUP($G20,[1]Baseline!$G:$AAD,13,FALSE))=0,"",VLOOKUP($G20,[1]Baseline!$G:$AAD,13,FALSE))</f>
        <v>Bastante a menudo</v>
      </c>
      <c r="AJ20" s="131" t="str">
        <f>IF(LEN(VLOOKUP($G20,[1]Baseline!$G:$AAD,14,FALSE))=0,"",VLOOKUP($G20,[1]Baseline!$G:$AAD,14,FALSE))</f>
        <v>Muy a menudo</v>
      </c>
      <c r="AK20" s="131" t="str">
        <f>IF(LEN(VLOOKUP($G20,[1]Baseline!$G:$AAD,15,FALSE))=0,"",VLOOKUP($G20,[1]Baseline!$G:$AAD,15,FALSE))</f>
        <v/>
      </c>
      <c r="AL20" s="131" t="str">
        <f>IF(LEN(VLOOKUP($G20,[1]Baseline!$G:$AAD,16,FALSE))=0,"",VLOOKUP($G20,[1]Baseline!$G:$AAD,16,FALSE))</f>
        <v/>
      </c>
      <c r="AM20" s="79" t="str">
        <f>IF(LEN(VLOOKUP($G20,Baseline!$G:$ZY,33, FALSE))=0,"",VLOOKUP($G20,Baseline!$G:$ZY,33,FALSE))</f>
        <v>Durant la semaine passé, combien de fois avez-vous eu le sentiment que les difficultés s'accumulaient tellement que vous ne pourriez pas les surmonter?</v>
      </c>
      <c r="AN20" s="114" t="str">
        <f>IF(LEN(VLOOKUP($G20,Baseline!$G:$ZY,34,FALSE))=0,"",VLOOKUP($G20,Baseline!$G:$ZY,34,FALSE))</f>
        <v>Jamais</v>
      </c>
      <c r="AO20" s="115" t="str">
        <f>IF(LEN(VLOOKUP($G20,Baseline!$G:$ZY,35,FALSE))=0,"",VLOOKUP($G20,Baseline!$G:$ZY,35,FALSE))</f>
        <v>Presque jamais</v>
      </c>
      <c r="AP20" s="77" t="str">
        <f>IF(LEN(VLOOKUP($G20,Baseline!$G:$ZY,36,FALSE))=0,"",VLOOKUP($G20,Baseline!$G:$ZY,36,FALSE))</f>
        <v xml:space="preserve">Parfois </v>
      </c>
      <c r="AQ20" s="114" t="str">
        <f>IF(LEN(VLOOKUP($G20,Baseline!$G:$ZY,37,FALSE))=0,"",VLOOKUP($G20,Baseline!$G:$ZY,37,FALSE))</f>
        <v>Assez souvent</v>
      </c>
      <c r="AR20" s="114" t="str">
        <f>IF(LEN(VLOOKUP($G20,Baseline!$G:$ZY,38,FALSE))=0,"",VLOOKUP($G20,Baseline!$G:$ZY,38,FALSE))</f>
        <v>Très souvent</v>
      </c>
      <c r="AS20" s="114" t="str">
        <f>IF(LEN(VLOOKUP($G20,Baseline!$G:$ZY,39,FALSE))=0,"",VLOOKUP($G20,Baseline!$G:$ZY,39,FALSE))</f>
        <v/>
      </c>
      <c r="AT20" s="114" t="str">
        <f>IF(LEN(VLOOKUP($G20,Baseline!$G:$ZY,40,FALSE))=0,"",VLOOKUP($G20,Baseline!$G:$ZY,40,FALSE))</f>
        <v/>
      </c>
      <c r="AU20" s="129" t="str">
        <f>IF(LEN(VLOOKUP($G20,[2]Baseline!$G:$AAD,9,FALSE))=0,"",VLOOKUP($G20,[2]Baseline!$G:$AAD,9,FALSE))</f>
        <v>Az elmúlt héten milyen gyakran érezte úgy, hogy annyi nehézség halmozódott fel, hogy nem tud megbirkózni azokkal?</v>
      </c>
      <c r="AV20" s="130" t="str">
        <f>IF(LEN(VLOOKUP($G20,[2]Baseline!$G:$AAD,10,FALSE))=0,"",VLOOKUP($G20,[2]Baseline!$G:$AAD,10,FALSE))</f>
        <v>Soha</v>
      </c>
      <c r="AW20" s="131" t="str">
        <f>IF(LEN(VLOOKUP($G20,[2]Baseline!$G:$AAD,11,FALSE))=0,"",VLOOKUP($G20,[2]Baseline!$G:$AAD,11,FALSE))</f>
        <v>Szinte soha</v>
      </c>
      <c r="AX20" s="131" t="str">
        <f>IF(LEN(VLOOKUP($G20,[2]Baseline!$G:$AAD,12,FALSE))=0,"",VLOOKUP($G20,[2]Baseline!$G:$AAD,12,FALSE))</f>
        <v>Néha</v>
      </c>
      <c r="AY20" s="131" t="str">
        <f>IF(LEN(VLOOKUP($G20,[2]Baseline!$G:$AAD,13,FALSE))=0,"",VLOOKUP($G20,[2]Baseline!$G:$AAD,13,FALSE))</f>
        <v>Viszonylag gyakran</v>
      </c>
      <c r="AZ20" s="131" t="str">
        <f>IF(LEN(VLOOKUP($G20,[2]Baseline!$G:$AAD,14,FALSE))=0,"",VLOOKUP($G20,[2]Baseline!$G:$AAD,14,FALSE))</f>
        <v>Nagyon gyakran</v>
      </c>
      <c r="BA20" s="131" t="str">
        <f>IF(LEN(VLOOKUP($G20,[2]Baseline!$G:$AAD,15,FALSE))=0,"",VLOOKUP($G20,[2]Baseline!$G:$AAD,15,FALSE))</f>
        <v/>
      </c>
      <c r="BB20" s="131" t="str">
        <f>IF(LEN(VLOOKUP($G20,[2]Baseline!$G:$AAD,16,FALSE))=0,"",VLOOKUP($G20,[2]Baseline!$G:$AAD,16,FALSE))</f>
        <v/>
      </c>
      <c r="BC20" s="129" t="str">
        <f>IF(LEN(VLOOKUP($G20,[3]Baseline!$G:$AAD,9,FALSE))=0,"",VLOOKUP($G20,[3]Baseline!$G:$AAD,9,FALSE))</f>
        <v>Nell'ultima settimana, con quale frequenza ha avuto la sensazione che si fossero accumulate così tante difficoltà da non riuscire a superarle?</v>
      </c>
      <c r="BD20" s="130" t="str">
        <f>IF(LEN(VLOOKUP($G20,[3]Baseline!$G:$AAD,10,FALSE))=0,"",VLOOKUP($G20,[3]Baseline!$G:$AAD,10,FALSE))</f>
        <v>Mai</v>
      </c>
      <c r="BE20" s="131" t="str">
        <f>IF(LEN(VLOOKUP($G20,[3]Baseline!$G:$AAD,11,FALSE))=0,"",VLOOKUP($G20,[3]Baseline!$G:$AAD,11,FALSE))</f>
        <v>Quasi mai</v>
      </c>
      <c r="BF20" s="131" t="str">
        <f>IF(LEN(VLOOKUP($G20,[3]Baseline!$G:$AAD,12,FALSE))=0,"",VLOOKUP($G20,[3]Baseline!$G:$AAD,12,FALSE))</f>
        <v>A volte</v>
      </c>
      <c r="BG20" s="131" t="str">
        <f>IF(LEN(VLOOKUP($G20,[3]Baseline!$G:$AAD,13,FALSE))=0,"",VLOOKUP($G20,[3]Baseline!$G:$AAD,13,FALSE))</f>
        <v>Abbastanza spesso</v>
      </c>
      <c r="BH20" s="131" t="str">
        <f>IF(LEN(VLOOKUP($G20,[3]Baseline!$G:$AAD,14,FALSE))=0,"",VLOOKUP($G20,[3]Baseline!$G:$AAD,14,FALSE))</f>
        <v>Molto spesso</v>
      </c>
      <c r="BI20" s="131" t="str">
        <f>IF(LEN(VLOOKUP($G20,[3]Baseline!$G:$AAD,15,FALSE))=0,"",VLOOKUP($G20,[3]Baseline!$G:$AAD,15,FALSE))</f>
        <v/>
      </c>
      <c r="BJ20" s="131" t="str">
        <f>IF(LEN(VLOOKUP($G20,[3]Baseline!$G:$AAD,16,FALSE))=0,"",VLOOKUP($G20,[3]Baseline!$G:$AAD,16,FALSE))</f>
        <v/>
      </c>
      <c r="BK20" s="129" t="str">
        <f>IF(LEN(VLOOKUP($G20,[4]Baseline!$G:$AAD,9,FALSE))=0,"",VLOOKUP($G20,[4]Baseline!$G:$AAD,9,FALSE))</f>
        <v>Как часто за последнюю неделю Вы чувствовали, что накопилось столько проблем, что Вы больше не в состоянии с ними справиться?</v>
      </c>
      <c r="BL20" s="130" t="str">
        <f>IF(LEN(VLOOKUP($G20,[4]Baseline!$G:$AAD,10,FALSE))=0,"",VLOOKUP($G20,[4]Baseline!$G:$AAD,10,FALSE))</f>
        <v>Никогда</v>
      </c>
      <c r="BM20" s="131" t="str">
        <f>IF(LEN(VLOOKUP($G20,[4]Baseline!$G:$AAD,11,FALSE))=0,"",VLOOKUP($G20,[4]Baseline!$G:$AAD,11,FALSE))</f>
        <v>Почти никогда</v>
      </c>
      <c r="BN20" s="131" t="str">
        <f>IF(LEN(VLOOKUP($G20,[4]Baseline!$G:$AAD,12,FALSE))=0,"",VLOOKUP($G20,[4]Baseline!$G:$AAD,12,FALSE))</f>
        <v>Иногда</v>
      </c>
      <c r="BO20" s="131" t="str">
        <f>IF(LEN(VLOOKUP($G20,[4]Baseline!$G:$AAD,13,FALSE))=0,"",VLOOKUP($G20,[4]Baseline!$G:$AAD,13,FALSE))</f>
        <v>Довольно часто</v>
      </c>
      <c r="BP20" s="131" t="str">
        <f>IF(LEN(VLOOKUP($G20,[4]Baseline!$G:$AAD,14,FALSE))=0,"",VLOOKUP($G20,[4]Baseline!$G:$AAD,14,FALSE))</f>
        <v>Очень часто</v>
      </c>
      <c r="BQ20" s="131" t="str">
        <f>IF(LEN(VLOOKUP($G20,[4]Baseline!$G:$AAD,15,FALSE))=0,"",VLOOKUP($G20,[4]Baseline!$G:$AAD,15,FALSE))</f>
        <v/>
      </c>
      <c r="BR20" s="131" t="str">
        <f>IF(LEN(VLOOKUP($G20,[4]Baseline!$G:$AAD,16,FALSE))=0,"",VLOOKUP($G20,[4]Baseline!$G:$AAD,16,FALSE))</f>
        <v/>
      </c>
      <c r="BS20" s="129" t="str">
        <f>IF(LEN(VLOOKUP($G20,[5]Baseline!$G:$AAD,9,FALSE))=0,"",VLOOKUP($G20,[5]Baseline!$G:$AAD,9,FALSE))</f>
        <v>Koliko često ste tokom protekle nedelje imali osećaj da se da se nagomilalo toliko problema da ih jednostavno ne možete rešiti?</v>
      </c>
      <c r="BT20" s="130" t="str">
        <f>IF(LEN(VLOOKUP($G20,[5]Baseline!$G:$AAD,10,FALSE))=0,"",VLOOKUP($G20,[5]Baseline!$G:$AAD,10,FALSE))</f>
        <v>Uopšte ne</v>
      </c>
      <c r="BU20" s="131" t="str">
        <f>IF(LEN(VLOOKUP($G20,[5]Baseline!$G:$AAD,11,FALSE))=0,"",VLOOKUP($G20,[5]Baseline!$G:$AAD,11,FALSE))</f>
        <v>Skoro uopšte ne</v>
      </c>
      <c r="BV20" s="131" t="str">
        <f>IF(LEN(VLOOKUP($G20,[5]Baseline!$G:$AAD,12,FALSE))=0,"",VLOOKUP($G20,[5]Baseline!$G:$AAD,12,FALSE))</f>
        <v>Ponekad</v>
      </c>
      <c r="BW20" s="131" t="str">
        <f>IF(LEN(VLOOKUP($G20,[5]Baseline!$G:$AAD,13,FALSE))=0,"",VLOOKUP($G20,[5]Baseline!$G:$AAD,13,FALSE))</f>
        <v>Prilično često</v>
      </c>
      <c r="BX20" s="131" t="str">
        <f>IF(LEN(VLOOKUP($G20,[5]Baseline!$G:$AAD,14,FALSE))=0,"",VLOOKUP($G20,[5]Baseline!$G:$AAD,14,FALSE))</f>
        <v>Vrlo često</v>
      </c>
      <c r="BY20" s="131" t="str">
        <f>IF(LEN(VLOOKUP($G20,[5]Baseline!$G:$AAD,15,FALSE))=0,"",VLOOKUP($G20,[5]Baseline!$G:$AAD,15,FALSE))</f>
        <v/>
      </c>
      <c r="BZ20" s="131" t="str">
        <f>IF(LEN(VLOOKUP($G20,[5]Baseline!$G:$AAD,16,FALSE))=0,"",VLOOKUP($G20,[5]Baseline!$G:$AAD,16,FALSE))</f>
        <v/>
      </c>
      <c r="CA20" s="76" t="str">
        <f>IF(LEN(VLOOKUP($G20,Baseline!$G:$AAD,81,FALSE))=0,"",VLOOKUP($G20,Baseline!$G:$AAD,81,FALSE))</f>
        <v/>
      </c>
      <c r="CB20" s="76" t="str">
        <f>IF(LEN(VLOOKUP($G20,Baseline!$G:$AAD,82,FALSE))=0,"",VLOOKUP($G20,Baseline!$G:$AAD,82,FALSE))</f>
        <v/>
      </c>
      <c r="CC20" s="76" t="str">
        <f>IF(LEN(VLOOKUP($G20,Baseline!$G:$AAD,83,FALSE))=0,"",VLOOKUP($G20,Baseline!$G:$AAD,83,FALSE))</f>
        <v/>
      </c>
      <c r="CD20" s="76" t="str">
        <f>IF(LEN(VLOOKUP($G20,Baseline!$G:$AAD,84,FALSE))=0,"",VLOOKUP($G20,Baseline!$G:$AAD,84,FALSE))</f>
        <v/>
      </c>
      <c r="CE20" s="76" t="str">
        <f>IF(LEN(VLOOKUP($G20,Baseline!$G:$AAD,85,FALSE))=0,"",VLOOKUP($G20,Baseline!$G:$AAD,85,FALSE))</f>
        <v/>
      </c>
      <c r="CF20" s="76" t="str">
        <f>IF(LEN(VLOOKUP($G20,Baseline!$G:$AAD,86,FALSE))=0,"",VLOOKUP($G20,Baseline!$G:$AAD,86,FALSE))</f>
        <v/>
      </c>
      <c r="CG20" s="76" t="str">
        <f>IF(LEN(VLOOKUP($G20,Baseline!$G:$AAD,87,FALSE))=0,"",VLOOKUP($G20,Baseline!$G:$AAD,87,FALSE))</f>
        <v/>
      </c>
      <c r="CH20" s="76" t="str">
        <f>IF(LEN(VLOOKUP($G20,Baseline!$G:$AAD,88,FALSE))=0,"",VLOOKUP($G20,Baseline!$G:$AAD,88,FALSE))</f>
        <v/>
      </c>
      <c r="CI20" s="76" t="str">
        <f>IF(LEN(VLOOKUP($G20,Baseline!$G:$AAD,89,FALSE))=0,"",VLOOKUP($G20,Baseline!$G:$AAD,89,FALSE))</f>
        <v/>
      </c>
      <c r="CJ20" s="76" t="str">
        <f>IF(LEN(VLOOKUP($G20,Baseline!$G:$AAD,90,FALSE))=0,"",VLOOKUP($G20,Baseline!$G:$AAD,90,FALSE))</f>
        <v/>
      </c>
      <c r="CK20" s="76" t="str">
        <f>IF(LEN(VLOOKUP($G20,Baseline!$G:$AAD,91,FALSE))=0,"",VLOOKUP($G20,Baseline!$G:$AAD,91,FALSE))</f>
        <v/>
      </c>
      <c r="CL20" s="76" t="str">
        <f>IF(LEN(VLOOKUP($G20,Baseline!$G:$AAD,92,FALSE))=0,"",VLOOKUP($G20,Baseline!$G:$AAD,92,FALSE))</f>
        <v/>
      </c>
      <c r="CM20" s="76" t="str">
        <f>IF(LEN(VLOOKUP($G20,Baseline!$G:$AAD,93,FALSE))=0,"",VLOOKUP($G20,Baseline!$G:$AAD,93,FALSE))</f>
        <v/>
      </c>
      <c r="CN20" s="76" t="str">
        <f>IF(LEN(VLOOKUP($G20,Baseline!$G:$AAD,94,FALSE))=0,"",VLOOKUP($G20,Baseline!$G:$AAD,94,FALSE))</f>
        <v/>
      </c>
      <c r="CO20" s="76" t="str">
        <f>IF(LEN(VLOOKUP($G20,Baseline!$G:$AAD,95,FALSE))=0,"",VLOOKUP($G20,Baseline!$G:$AAD,95,FALSE))</f>
        <v/>
      </c>
      <c r="CP20" s="76" t="str">
        <f>IF(LEN(VLOOKUP($G20,Baseline!$G:$AAD,96,FALSE))=0,"",VLOOKUP($G20,Baseline!$G:$AAD,96,FALSE))</f>
        <v/>
      </c>
      <c r="CQ20" s="76" t="str">
        <f>IF(LEN(VLOOKUP($G20,Baseline!$G:$AAD,97,FALSE))=0,"",VLOOKUP($G20,Baseline!$G:$AAD,97,FALSE))</f>
        <v/>
      </c>
      <c r="CR20" s="76" t="str">
        <f>IF(LEN(VLOOKUP($G20,Baseline!$G:$AAD,98,FALSE))=0,"",VLOOKUP($G20,Baseline!$G:$AAD,98,FALSE))</f>
        <v/>
      </c>
      <c r="CS20" s="76" t="str">
        <f>IF(LEN(VLOOKUP($G20,Baseline!$G:$AAD,99,FALSE))=0,"",VLOOKUP($G20,Baseline!$G:$AAD,99,FALSE))</f>
        <v/>
      </c>
    </row>
    <row r="21" spans="1:97" s="116" customFormat="1" ht="15" customHeight="1">
      <c r="A21" s="34" t="s">
        <v>101</v>
      </c>
      <c r="B21" s="13"/>
      <c r="C21" s="13"/>
      <c r="D21" s="13"/>
      <c r="E21" s="13"/>
      <c r="F21" s="13"/>
      <c r="G21" s="13"/>
      <c r="H21" s="13"/>
      <c r="I21" s="13"/>
      <c r="J21" s="13"/>
      <c r="K21" s="13"/>
      <c r="L21" s="13"/>
      <c r="M21" s="13"/>
      <c r="N21" s="13"/>
      <c r="O21" s="34"/>
      <c r="P21" s="13"/>
      <c r="Q21" s="13"/>
      <c r="R21" s="13"/>
      <c r="S21" s="13"/>
      <c r="T21" s="13"/>
      <c r="U21" s="13"/>
      <c r="V21" s="13"/>
      <c r="W21" s="34"/>
      <c r="X21" s="6"/>
      <c r="Y21" s="6"/>
      <c r="Z21" s="6"/>
      <c r="AA21" s="6"/>
      <c r="AB21" s="6"/>
      <c r="AC21" s="6"/>
      <c r="AD21" s="51"/>
      <c r="AE21" s="125"/>
      <c r="AF21" s="132"/>
      <c r="AG21" s="132"/>
      <c r="AH21" s="132"/>
      <c r="AI21" s="132"/>
      <c r="AJ21" s="132"/>
      <c r="AK21" s="132"/>
      <c r="AL21" s="132"/>
      <c r="AM21" s="6"/>
      <c r="AN21" s="6"/>
      <c r="AO21" s="6"/>
      <c r="AP21" s="6"/>
      <c r="AQ21" s="6"/>
      <c r="AR21" s="6"/>
      <c r="AS21" s="6"/>
      <c r="AT21" s="6"/>
      <c r="AU21" s="125"/>
      <c r="AV21" s="132"/>
      <c r="AW21" s="132"/>
      <c r="AX21" s="132"/>
      <c r="AY21" s="132"/>
      <c r="AZ21" s="132"/>
      <c r="BA21" s="132"/>
      <c r="BB21" s="132"/>
      <c r="BC21" s="125"/>
      <c r="BD21" s="132"/>
      <c r="BE21" s="132"/>
      <c r="BF21" s="132"/>
      <c r="BG21" s="132"/>
      <c r="BH21" s="132"/>
      <c r="BI21" s="132"/>
      <c r="BJ21" s="132"/>
      <c r="BK21" s="125"/>
      <c r="BL21" s="132"/>
      <c r="BM21" s="132"/>
      <c r="BN21" s="132"/>
      <c r="BO21" s="132"/>
      <c r="BP21" s="132"/>
      <c r="BQ21" s="132"/>
      <c r="BR21" s="132"/>
      <c r="BS21" s="125"/>
      <c r="BT21" s="132"/>
      <c r="BU21" s="132"/>
      <c r="BV21" s="132"/>
      <c r="BW21" s="132"/>
      <c r="BX21" s="132"/>
      <c r="BY21" s="132"/>
      <c r="BZ21" s="132"/>
    </row>
    <row r="22" spans="1:97" ht="15" customHeight="1" thickBot="1">
      <c r="A22" s="117" t="s">
        <v>92</v>
      </c>
      <c r="B22" s="118"/>
      <c r="C22" s="118"/>
      <c r="D22" s="118"/>
      <c r="E22" s="118"/>
      <c r="F22" s="118"/>
      <c r="G22" s="118"/>
      <c r="H22" s="118"/>
      <c r="I22" s="118"/>
      <c r="J22" s="118"/>
      <c r="K22" s="118"/>
      <c r="L22" s="118"/>
      <c r="M22" s="118"/>
      <c r="N22" s="118"/>
      <c r="O22" s="117" t="s">
        <v>547</v>
      </c>
      <c r="P22" s="118"/>
      <c r="Q22" s="118"/>
      <c r="R22" s="118"/>
      <c r="S22" s="118"/>
      <c r="T22" s="118"/>
      <c r="U22" s="118"/>
      <c r="V22" s="118"/>
      <c r="W22" s="117" t="s">
        <v>548</v>
      </c>
      <c r="X22" s="119"/>
      <c r="Y22" s="119"/>
      <c r="Z22" s="119"/>
      <c r="AA22" s="119"/>
      <c r="AB22" s="119"/>
      <c r="AC22" s="119"/>
      <c r="AD22" s="120"/>
      <c r="AE22" s="133" t="s">
        <v>549</v>
      </c>
      <c r="AF22" s="134"/>
      <c r="AG22" s="134"/>
      <c r="AH22" s="134"/>
      <c r="AI22" s="134"/>
      <c r="AJ22" s="134"/>
      <c r="AK22" s="134"/>
      <c r="AL22" s="134"/>
      <c r="AM22" s="119" t="s">
        <v>550</v>
      </c>
      <c r="AN22" s="119"/>
      <c r="AO22" s="119"/>
      <c r="AP22" s="119"/>
      <c r="AQ22" s="119"/>
      <c r="AR22" s="119"/>
      <c r="AS22" s="119"/>
      <c r="AT22" s="119"/>
      <c r="AU22" s="133" t="s">
        <v>551</v>
      </c>
      <c r="AV22" s="134"/>
      <c r="AW22" s="134"/>
      <c r="AX22" s="134"/>
      <c r="AY22" s="134"/>
      <c r="AZ22" s="134"/>
      <c r="BA22" s="134"/>
      <c r="BB22" s="134"/>
      <c r="BC22" s="133" t="s">
        <v>552</v>
      </c>
      <c r="BD22" s="134"/>
      <c r="BE22" s="134"/>
      <c r="BF22" s="134"/>
      <c r="BG22" s="134"/>
      <c r="BH22" s="134"/>
      <c r="BI22" s="134"/>
      <c r="BJ22" s="134"/>
      <c r="BK22" s="133" t="s">
        <v>553</v>
      </c>
      <c r="BL22" s="134"/>
      <c r="BM22" s="134"/>
      <c r="BN22" s="134"/>
      <c r="BO22" s="134"/>
      <c r="BP22" s="134"/>
      <c r="BQ22" s="134"/>
      <c r="BR22" s="134"/>
      <c r="BS22" s="133" t="s">
        <v>554</v>
      </c>
      <c r="BT22" s="134"/>
      <c r="BU22" s="134"/>
      <c r="BV22" s="134"/>
      <c r="BW22" s="134"/>
      <c r="BX22" s="134"/>
      <c r="BY22" s="134"/>
      <c r="BZ22" s="134"/>
    </row>
  </sheetData>
  <phoneticPr fontId="8" type="noConversion"/>
  <conditionalFormatting sqref="A7:A9 A15:A17 A19:A20 A11:A12">
    <cfRule type="containsText" dxfId="192" priority="1266" operator="containsText" text="question">
      <formula>NOT(ISERROR(SEARCH("question",A7)))</formula>
    </cfRule>
    <cfRule type="containsText" dxfId="191" priority="1267" operator="containsText" text="text">
      <formula>NOT(ISERROR(SEARCH("text",A7)))</formula>
    </cfRule>
    <cfRule type="containsText" dxfId="190" priority="1268" operator="containsText" text="pagebreak">
      <formula>NOT(ISERROR(SEARCH("pagebreak",A7)))</formula>
    </cfRule>
  </conditionalFormatting>
  <conditionalFormatting sqref="A12 B18:E18 A19:E20 A15:E16 C12:E12 A17 C17:E17 G15:G20 O9:V9 O8:AD8 O6:AL6 H11:AD20 AM10 AM21:AM22 G10:AD10 AN11:AT20 G21:AD22 J4">
    <cfRule type="expression" dxfId="189" priority="1261">
      <formula>"$A6 =""text"""</formula>
    </cfRule>
  </conditionalFormatting>
  <conditionalFormatting sqref="A1 A7:A9 A15:A17 A19:A20 A11:A12 A23:A1048576 A4:A5">
    <cfRule type="containsText" dxfId="188" priority="1260" operator="containsText" text="headline">
      <formula>NOT(ISERROR(SEARCH("headline",A1)))</formula>
    </cfRule>
  </conditionalFormatting>
  <conditionalFormatting sqref="A5">
    <cfRule type="containsText" dxfId="187" priority="1264" operator="containsText" text="question">
      <formula>NOT(ISERROR(SEARCH("question",A5)))</formula>
    </cfRule>
    <cfRule type="containsText" dxfId="186" priority="1265" operator="containsText" text="text">
      <formula>NOT(ISERROR(SEARCH("text",A5)))</formula>
    </cfRule>
    <cfRule type="containsText" dxfId="185" priority="1269" operator="containsText" text="pagebreak">
      <formula>NOT(ISERROR(SEARCH("pagebreak",A5)))</formula>
    </cfRule>
  </conditionalFormatting>
  <conditionalFormatting sqref="A7:E9 G7:N9 A11:E11 G11">
    <cfRule type="expression" dxfId="184" priority="1262">
      <formula>"$A6 =""text"""</formula>
    </cfRule>
  </conditionalFormatting>
  <conditionalFormatting sqref="B21:E22">
    <cfRule type="expression" dxfId="183" priority="1256">
      <formula>"$A6 =""text"""</formula>
    </cfRule>
  </conditionalFormatting>
  <conditionalFormatting sqref="A18">
    <cfRule type="containsText" dxfId="182" priority="1245" operator="containsText" text="question">
      <formula>NOT(ISERROR(SEARCH("question",A18)))</formula>
    </cfRule>
    <cfRule type="containsText" dxfId="181" priority="1246" operator="containsText" text="text">
      <formula>NOT(ISERROR(SEARCH("text",A18)))</formula>
    </cfRule>
    <cfRule type="containsText" dxfId="180" priority="1247" operator="containsText" text="pagebreak">
      <formula>NOT(ISERROR(SEARCH("pagebreak",A18)))</formula>
    </cfRule>
  </conditionalFormatting>
  <conditionalFormatting sqref="A18">
    <cfRule type="expression" dxfId="179" priority="1244">
      <formula>"$A6 =""text"""</formula>
    </cfRule>
  </conditionalFormatting>
  <conditionalFormatting sqref="A18">
    <cfRule type="containsText" dxfId="178" priority="1243" operator="containsText" text="headline">
      <formula>NOT(ISERROR(SEARCH("headline",A18)))</formula>
    </cfRule>
  </conditionalFormatting>
  <conditionalFormatting sqref="A21:A22">
    <cfRule type="containsText" dxfId="177" priority="1102" operator="containsText" text="question">
      <formula>NOT(ISERROR(SEARCH("question",A21)))</formula>
    </cfRule>
    <cfRule type="containsText" dxfId="176" priority="1103" operator="containsText" text="text">
      <formula>NOT(ISERROR(SEARCH("text",A21)))</formula>
    </cfRule>
    <cfRule type="containsText" dxfId="175" priority="1104" operator="containsText" text="pagebreak">
      <formula>NOT(ISERROR(SEARCH("pagebreak",A21)))</formula>
    </cfRule>
  </conditionalFormatting>
  <conditionalFormatting sqref="A21:A22">
    <cfRule type="expression" dxfId="174" priority="1101">
      <formula>"$A6 =""text"""</formula>
    </cfRule>
  </conditionalFormatting>
  <conditionalFormatting sqref="A21:A22">
    <cfRule type="containsText" dxfId="173" priority="1100" operator="containsText" text="headline">
      <formula>NOT(ISERROR(SEARCH("headline",A21)))</formula>
    </cfRule>
  </conditionalFormatting>
  <conditionalFormatting sqref="O7:V7">
    <cfRule type="expression" dxfId="172" priority="1015">
      <formula>"$A6 =""text"""</formula>
    </cfRule>
  </conditionalFormatting>
  <conditionalFormatting sqref="W9:AD9">
    <cfRule type="expression" dxfId="171" priority="995">
      <formula>"$A6 =""text"""</formula>
    </cfRule>
  </conditionalFormatting>
  <conditionalFormatting sqref="W7:AD7">
    <cfRule type="expression" dxfId="170" priority="984">
      <formula>"$A6 =""text"""</formula>
    </cfRule>
  </conditionalFormatting>
  <conditionalFormatting sqref="G12:G14">
    <cfRule type="expression" dxfId="169" priority="558">
      <formula>"$A6 =""text"""</formula>
    </cfRule>
  </conditionalFormatting>
  <conditionalFormatting sqref="G12:G14">
    <cfRule type="duplicateValues" dxfId="168" priority="557"/>
  </conditionalFormatting>
  <conditionalFormatting sqref="A13:A14">
    <cfRule type="containsText" dxfId="167" priority="534" operator="containsText" text="question">
      <formula>NOT(ISERROR(SEARCH("question",A13)))</formula>
    </cfRule>
    <cfRule type="containsText" dxfId="166" priority="535" operator="containsText" text="text">
      <formula>NOT(ISERROR(SEARCH("text",A13)))</formula>
    </cfRule>
    <cfRule type="containsText" dxfId="165" priority="536" operator="containsText" text="pagebreak">
      <formula>NOT(ISERROR(SEARCH("pagebreak",A13)))</formula>
    </cfRule>
  </conditionalFormatting>
  <conditionalFormatting sqref="A13:A14">
    <cfRule type="containsText" dxfId="164" priority="532" operator="containsText" text="headline">
      <formula>NOT(ISERROR(SEARCH("headline",A13)))</formula>
    </cfRule>
  </conditionalFormatting>
  <conditionalFormatting sqref="A14:E14 A13 C13:E13">
    <cfRule type="expression" dxfId="163" priority="533">
      <formula>"$A6 =""text"""</formula>
    </cfRule>
  </conditionalFormatting>
  <conditionalFormatting sqref="B12">
    <cfRule type="expression" dxfId="162" priority="530">
      <formula>"$A6 =""text"""</formula>
    </cfRule>
  </conditionalFormatting>
  <conditionalFormatting sqref="B13">
    <cfRule type="expression" dxfId="161" priority="528">
      <formula>"$A6 =""text"""</formula>
    </cfRule>
  </conditionalFormatting>
  <conditionalFormatting sqref="B17">
    <cfRule type="expression" dxfId="160" priority="526">
      <formula>"$A6 =""text"""</formula>
    </cfRule>
  </conditionalFormatting>
  <conditionalFormatting sqref="A10">
    <cfRule type="containsText" dxfId="159" priority="512" operator="containsText" text="question">
      <formula>NOT(ISERROR(SEARCH("question",A10)))</formula>
    </cfRule>
    <cfRule type="containsText" dxfId="158" priority="513" operator="containsText" text="text">
      <formula>NOT(ISERROR(SEARCH("text",A10)))</formula>
    </cfRule>
    <cfRule type="containsText" dxfId="157" priority="514" operator="containsText" text="pagebreak">
      <formula>NOT(ISERROR(SEARCH("pagebreak",A10)))</formula>
    </cfRule>
  </conditionalFormatting>
  <conditionalFormatting sqref="A10:E10">
    <cfRule type="expression" dxfId="156" priority="510">
      <formula>"$A6 =""text"""</formula>
    </cfRule>
  </conditionalFormatting>
  <conditionalFormatting sqref="A10">
    <cfRule type="containsText" dxfId="155" priority="509" operator="containsText" text="headline">
      <formula>NOT(ISERROR(SEARCH("headline",A10)))</formula>
    </cfRule>
  </conditionalFormatting>
  <conditionalFormatting sqref="A2:A3">
    <cfRule type="containsText" dxfId="154" priority="450" operator="containsText" text="headline">
      <formula>NOT(ISERROR(SEARCH("headline",A2)))</formula>
    </cfRule>
  </conditionalFormatting>
  <conditionalFormatting sqref="A6">
    <cfRule type="containsText" dxfId="153" priority="444" operator="containsText" text="question">
      <formula>NOT(ISERROR(SEARCH("question",A6)))</formula>
    </cfRule>
    <cfRule type="containsText" dxfId="152" priority="445" operator="containsText" text="text">
      <formula>NOT(ISERROR(SEARCH("text",A6)))</formula>
    </cfRule>
    <cfRule type="containsText" dxfId="151" priority="446" operator="containsText" text="pagebreak">
      <formula>NOT(ISERROR(SEARCH("pagebreak",A6)))</formula>
    </cfRule>
  </conditionalFormatting>
  <conditionalFormatting sqref="A6:E6 G6:N6">
    <cfRule type="expression" dxfId="150" priority="443">
      <formula>"$A6 =""text"""</formula>
    </cfRule>
  </conditionalFormatting>
  <conditionalFormatting sqref="A6">
    <cfRule type="containsText" dxfId="149" priority="442" operator="containsText" text="headline">
      <formula>NOT(ISERROR(SEARCH("headline",A6)))</formula>
    </cfRule>
  </conditionalFormatting>
  <conditionalFormatting sqref="G6">
    <cfRule type="duplicateValues" dxfId="148" priority="448"/>
  </conditionalFormatting>
  <conditionalFormatting sqref="AN8:AT8 AN10:AT10 AN6:AT6 AN21:AT22">
    <cfRule type="expression" dxfId="147" priority="337">
      <formula>"$A6 =""text"""</formula>
    </cfRule>
  </conditionalFormatting>
  <conditionalFormatting sqref="AN9:AT9">
    <cfRule type="expression" dxfId="146" priority="334">
      <formula>"$A6 =""text"""</formula>
    </cfRule>
  </conditionalFormatting>
  <conditionalFormatting sqref="AN7:AT7">
    <cfRule type="expression" dxfId="145" priority="332">
      <formula>"$A6 =""text"""</formula>
    </cfRule>
  </conditionalFormatting>
  <conditionalFormatting sqref="AM9">
    <cfRule type="expression" dxfId="144" priority="282">
      <formula>"$A6 =""text"""</formula>
    </cfRule>
  </conditionalFormatting>
  <conditionalFormatting sqref="AM7">
    <cfRule type="expression" dxfId="143" priority="280">
      <formula>"$A6 =""text"""</formula>
    </cfRule>
  </conditionalFormatting>
  <conditionalFormatting sqref="AM8 AM6">
    <cfRule type="expression" dxfId="142" priority="285">
      <formula>"$A6 =""text"""</formula>
    </cfRule>
  </conditionalFormatting>
  <conditionalFormatting sqref="AW6 AU6 AY6 BA6">
    <cfRule type="expression" dxfId="141" priority="275">
      <formula>"$A6 =""text"""</formula>
    </cfRule>
  </conditionalFormatting>
  <conditionalFormatting sqref="AV6 AX6 AZ6 BB6">
    <cfRule type="expression" dxfId="140" priority="273">
      <formula>"$A6 =""text"""</formula>
    </cfRule>
  </conditionalFormatting>
  <conditionalFormatting sqref="BE6 BC6 BG6 BI6">
    <cfRule type="expression" dxfId="139" priority="271">
      <formula>"$A6 =""text"""</formula>
    </cfRule>
  </conditionalFormatting>
  <conditionalFormatting sqref="BD6 BF6 BH6 BJ6">
    <cfRule type="expression" dxfId="138" priority="269">
      <formula>"$A6 =""text"""</formula>
    </cfRule>
  </conditionalFormatting>
  <conditionalFormatting sqref="BM6 BK6 BO6 BQ6">
    <cfRule type="expression" dxfId="137" priority="267">
      <formula>"$A6 =""text"""</formula>
    </cfRule>
  </conditionalFormatting>
  <conditionalFormatting sqref="BL6 BN6 BP6 BR6">
    <cfRule type="expression" dxfId="136" priority="265">
      <formula>"$A6 =""text"""</formula>
    </cfRule>
  </conditionalFormatting>
  <conditionalFormatting sqref="BU6 BS6 BW6 BY6">
    <cfRule type="expression" dxfId="135" priority="263">
      <formula>"$A6 =""text"""</formula>
    </cfRule>
  </conditionalFormatting>
  <conditionalFormatting sqref="BT6 BV6 BX6 BZ6">
    <cfRule type="expression" dxfId="134" priority="261">
      <formula>"$A6 =""text"""</formula>
    </cfRule>
  </conditionalFormatting>
  <conditionalFormatting sqref="AM11">
    <cfRule type="expression" dxfId="133" priority="194">
      <formula>"$A6 =""text"""</formula>
    </cfRule>
  </conditionalFormatting>
  <conditionalFormatting sqref="H11:O11">
    <cfRule type="colorScale" priority="9205">
      <colorScale>
        <cfvo type="min"/>
        <cfvo type="percentile" val="50"/>
        <cfvo type="max"/>
        <color rgb="FFF8696B"/>
        <color rgb="FFFFEB84"/>
        <color rgb="FF63BE7B"/>
      </colorScale>
    </cfRule>
  </conditionalFormatting>
  <conditionalFormatting sqref="H12:O12">
    <cfRule type="colorScale" priority="9211">
      <colorScale>
        <cfvo type="min"/>
        <cfvo type="percentile" val="50"/>
        <cfvo type="max"/>
        <color rgb="FFF8696B"/>
        <color rgb="FFFFEB84"/>
        <color rgb="FF63BE7B"/>
      </colorScale>
    </cfRule>
  </conditionalFormatting>
  <conditionalFormatting sqref="H13:O13">
    <cfRule type="colorScale" priority="9217">
      <colorScale>
        <cfvo type="min"/>
        <cfvo type="percentile" val="50"/>
        <cfvo type="max"/>
        <color rgb="FFF8696B"/>
        <color rgb="FFFFEB84"/>
        <color rgb="FF63BE7B"/>
      </colorScale>
    </cfRule>
  </conditionalFormatting>
  <conditionalFormatting sqref="H14:O14">
    <cfRule type="colorScale" priority="9223">
      <colorScale>
        <cfvo type="min"/>
        <cfvo type="percentile" val="50"/>
        <cfvo type="max"/>
        <color rgb="FFF8696B"/>
        <color rgb="FFFFEB84"/>
        <color rgb="FF63BE7B"/>
      </colorScale>
    </cfRule>
  </conditionalFormatting>
  <conditionalFormatting sqref="H15:O15">
    <cfRule type="colorScale" priority="9229">
      <colorScale>
        <cfvo type="min"/>
        <cfvo type="percentile" val="50"/>
        <cfvo type="max"/>
        <color rgb="FFF8696B"/>
        <color rgb="FFFFEB84"/>
        <color rgb="FF63BE7B"/>
      </colorScale>
    </cfRule>
  </conditionalFormatting>
  <conditionalFormatting sqref="H16:O16">
    <cfRule type="colorScale" priority="9235">
      <colorScale>
        <cfvo type="min"/>
        <cfvo type="percentile" val="50"/>
        <cfvo type="max"/>
        <color rgb="FFF8696B"/>
        <color rgb="FFFFEB84"/>
        <color rgb="FF63BE7B"/>
      </colorScale>
    </cfRule>
  </conditionalFormatting>
  <conditionalFormatting sqref="H17:O17">
    <cfRule type="colorScale" priority="9241">
      <colorScale>
        <cfvo type="min"/>
        <cfvo type="percentile" val="50"/>
        <cfvo type="max"/>
        <color rgb="FFF8696B"/>
        <color rgb="FFFFEB84"/>
        <color rgb="FF63BE7B"/>
      </colorScale>
    </cfRule>
  </conditionalFormatting>
  <conditionalFormatting sqref="H18:O18">
    <cfRule type="colorScale" priority="9247">
      <colorScale>
        <cfvo type="min"/>
        <cfvo type="percentile" val="50"/>
        <cfvo type="max"/>
        <color rgb="FFF8696B"/>
        <color rgb="FFFFEB84"/>
        <color rgb="FF63BE7B"/>
      </colorScale>
    </cfRule>
  </conditionalFormatting>
  <conditionalFormatting sqref="H19:O19">
    <cfRule type="colorScale" priority="9253">
      <colorScale>
        <cfvo type="min"/>
        <cfvo type="percentile" val="50"/>
        <cfvo type="max"/>
        <color rgb="FFF8696B"/>
        <color rgb="FFFFEB84"/>
        <color rgb="FF63BE7B"/>
      </colorScale>
    </cfRule>
  </conditionalFormatting>
  <conditionalFormatting sqref="H20:O20">
    <cfRule type="colorScale" priority="9259">
      <colorScale>
        <cfvo type="min"/>
        <cfvo type="percentile" val="50"/>
        <cfvo type="max"/>
        <color rgb="FFF8696B"/>
        <color rgb="FFFFEB84"/>
        <color rgb="FF63BE7B"/>
      </colorScale>
    </cfRule>
  </conditionalFormatting>
  <conditionalFormatting sqref="G21:N1048576 G1:N3 G7:N9 G11 G15:G20 G5:N5">
    <cfRule type="duplicateValues" dxfId="132" priority="9264"/>
    <cfRule type="duplicateValues" dxfId="131" priority="9265"/>
  </conditionalFormatting>
  <conditionalFormatting sqref="G10:N10">
    <cfRule type="duplicateValues" dxfId="130" priority="9274"/>
  </conditionalFormatting>
  <conditionalFormatting sqref="AM12:AM20">
    <cfRule type="expression" dxfId="129" priority="177">
      <formula>"$A6 =""text"""</formula>
    </cfRule>
  </conditionalFormatting>
  <conditionalFormatting sqref="J4">
    <cfRule type="duplicateValues" dxfId="128" priority="9685"/>
  </conditionalFormatting>
  <conditionalFormatting sqref="AE8:AL22">
    <cfRule type="expression" dxfId="127" priority="78">
      <formula>"$A6 =""text"""</formula>
    </cfRule>
  </conditionalFormatting>
  <conditionalFormatting sqref="AE7:AL7">
    <cfRule type="expression" dxfId="126" priority="74">
      <formula>"$A6 =""text"""</formula>
    </cfRule>
  </conditionalFormatting>
  <conditionalFormatting sqref="AE11">
    <cfRule type="colorScale" priority="81">
      <colorScale>
        <cfvo type="min"/>
        <cfvo type="percentile" val="50"/>
        <cfvo type="max"/>
        <color rgb="FFF8696B"/>
        <color rgb="FFFFEB84"/>
        <color rgb="FF63BE7B"/>
      </colorScale>
    </cfRule>
  </conditionalFormatting>
  <conditionalFormatting sqref="AE12">
    <cfRule type="colorScale" priority="82">
      <colorScale>
        <cfvo type="min"/>
        <cfvo type="percentile" val="50"/>
        <cfvo type="max"/>
        <color rgb="FFF8696B"/>
        <color rgb="FFFFEB84"/>
        <color rgb="FF63BE7B"/>
      </colorScale>
    </cfRule>
  </conditionalFormatting>
  <conditionalFormatting sqref="AE13">
    <cfRule type="colorScale" priority="83">
      <colorScale>
        <cfvo type="min"/>
        <cfvo type="percentile" val="50"/>
        <cfvo type="max"/>
        <color rgb="FFF8696B"/>
        <color rgb="FFFFEB84"/>
        <color rgb="FF63BE7B"/>
      </colorScale>
    </cfRule>
  </conditionalFormatting>
  <conditionalFormatting sqref="AE14">
    <cfRule type="colorScale" priority="84">
      <colorScale>
        <cfvo type="min"/>
        <cfvo type="percentile" val="50"/>
        <cfvo type="max"/>
        <color rgb="FFF8696B"/>
        <color rgb="FFFFEB84"/>
        <color rgb="FF63BE7B"/>
      </colorScale>
    </cfRule>
  </conditionalFormatting>
  <conditionalFormatting sqref="AE15">
    <cfRule type="colorScale" priority="85">
      <colorScale>
        <cfvo type="min"/>
        <cfvo type="percentile" val="50"/>
        <cfvo type="max"/>
        <color rgb="FFF8696B"/>
        <color rgb="FFFFEB84"/>
        <color rgb="FF63BE7B"/>
      </colorScale>
    </cfRule>
  </conditionalFormatting>
  <conditionalFormatting sqref="AE16">
    <cfRule type="colorScale" priority="86">
      <colorScale>
        <cfvo type="min"/>
        <cfvo type="percentile" val="50"/>
        <cfvo type="max"/>
        <color rgb="FFF8696B"/>
        <color rgb="FFFFEB84"/>
        <color rgb="FF63BE7B"/>
      </colorScale>
    </cfRule>
  </conditionalFormatting>
  <conditionalFormatting sqref="AE17">
    <cfRule type="colorScale" priority="87">
      <colorScale>
        <cfvo type="min"/>
        <cfvo type="percentile" val="50"/>
        <cfvo type="max"/>
        <color rgb="FFF8696B"/>
        <color rgb="FFFFEB84"/>
        <color rgb="FF63BE7B"/>
      </colorScale>
    </cfRule>
  </conditionalFormatting>
  <conditionalFormatting sqref="AE18">
    <cfRule type="colorScale" priority="88">
      <colorScale>
        <cfvo type="min"/>
        <cfvo type="percentile" val="50"/>
        <cfvo type="max"/>
        <color rgb="FFF8696B"/>
        <color rgb="FFFFEB84"/>
        <color rgb="FF63BE7B"/>
      </colorScale>
    </cfRule>
  </conditionalFormatting>
  <conditionalFormatting sqref="AE19">
    <cfRule type="colorScale" priority="89">
      <colorScale>
        <cfvo type="min"/>
        <cfvo type="percentile" val="50"/>
        <cfvo type="max"/>
        <color rgb="FFF8696B"/>
        <color rgb="FFFFEB84"/>
        <color rgb="FF63BE7B"/>
      </colorScale>
    </cfRule>
  </conditionalFormatting>
  <conditionalFormatting sqref="AE20">
    <cfRule type="colorScale" priority="90">
      <colorScale>
        <cfvo type="min"/>
        <cfvo type="percentile" val="50"/>
        <cfvo type="max"/>
        <color rgb="FFF8696B"/>
        <color rgb="FFFFEB84"/>
        <color rgb="FF63BE7B"/>
      </colorScale>
    </cfRule>
  </conditionalFormatting>
  <conditionalFormatting sqref="AU8:BB22">
    <cfRule type="expression" dxfId="125" priority="60">
      <formula>"$A6 =""text"""</formula>
    </cfRule>
  </conditionalFormatting>
  <conditionalFormatting sqref="AU7:BB7">
    <cfRule type="expression" dxfId="124" priority="56">
      <formula>"$A6 =""text"""</formula>
    </cfRule>
  </conditionalFormatting>
  <conditionalFormatting sqref="AU11">
    <cfRule type="colorScale" priority="63">
      <colorScale>
        <cfvo type="min"/>
        <cfvo type="percentile" val="50"/>
        <cfvo type="max"/>
        <color rgb="FFF8696B"/>
        <color rgb="FFFFEB84"/>
        <color rgb="FF63BE7B"/>
      </colorScale>
    </cfRule>
  </conditionalFormatting>
  <conditionalFormatting sqref="AU12">
    <cfRule type="colorScale" priority="64">
      <colorScale>
        <cfvo type="min"/>
        <cfvo type="percentile" val="50"/>
        <cfvo type="max"/>
        <color rgb="FFF8696B"/>
        <color rgb="FFFFEB84"/>
        <color rgb="FF63BE7B"/>
      </colorScale>
    </cfRule>
  </conditionalFormatting>
  <conditionalFormatting sqref="AU13">
    <cfRule type="colorScale" priority="65">
      <colorScale>
        <cfvo type="min"/>
        <cfvo type="percentile" val="50"/>
        <cfvo type="max"/>
        <color rgb="FFF8696B"/>
        <color rgb="FFFFEB84"/>
        <color rgb="FF63BE7B"/>
      </colorScale>
    </cfRule>
  </conditionalFormatting>
  <conditionalFormatting sqref="AU14">
    <cfRule type="colorScale" priority="66">
      <colorScale>
        <cfvo type="min"/>
        <cfvo type="percentile" val="50"/>
        <cfvo type="max"/>
        <color rgb="FFF8696B"/>
        <color rgb="FFFFEB84"/>
        <color rgb="FF63BE7B"/>
      </colorScale>
    </cfRule>
  </conditionalFormatting>
  <conditionalFormatting sqref="AU15">
    <cfRule type="colorScale" priority="67">
      <colorScale>
        <cfvo type="min"/>
        <cfvo type="percentile" val="50"/>
        <cfvo type="max"/>
        <color rgb="FFF8696B"/>
        <color rgb="FFFFEB84"/>
        <color rgb="FF63BE7B"/>
      </colorScale>
    </cfRule>
  </conditionalFormatting>
  <conditionalFormatting sqref="AU16">
    <cfRule type="colorScale" priority="68">
      <colorScale>
        <cfvo type="min"/>
        <cfvo type="percentile" val="50"/>
        <cfvo type="max"/>
        <color rgb="FFF8696B"/>
        <color rgb="FFFFEB84"/>
        <color rgb="FF63BE7B"/>
      </colorScale>
    </cfRule>
  </conditionalFormatting>
  <conditionalFormatting sqref="AU17">
    <cfRule type="colorScale" priority="69">
      <colorScale>
        <cfvo type="min"/>
        <cfvo type="percentile" val="50"/>
        <cfvo type="max"/>
        <color rgb="FFF8696B"/>
        <color rgb="FFFFEB84"/>
        <color rgb="FF63BE7B"/>
      </colorScale>
    </cfRule>
  </conditionalFormatting>
  <conditionalFormatting sqref="AU18">
    <cfRule type="colorScale" priority="70">
      <colorScale>
        <cfvo type="min"/>
        <cfvo type="percentile" val="50"/>
        <cfvo type="max"/>
        <color rgb="FFF8696B"/>
        <color rgb="FFFFEB84"/>
        <color rgb="FF63BE7B"/>
      </colorScale>
    </cfRule>
  </conditionalFormatting>
  <conditionalFormatting sqref="AU19">
    <cfRule type="colorScale" priority="71">
      <colorScale>
        <cfvo type="min"/>
        <cfvo type="percentile" val="50"/>
        <cfvo type="max"/>
        <color rgb="FFF8696B"/>
        <color rgb="FFFFEB84"/>
        <color rgb="FF63BE7B"/>
      </colorScale>
    </cfRule>
  </conditionalFormatting>
  <conditionalFormatting sqref="AU20">
    <cfRule type="colorScale" priority="72">
      <colorScale>
        <cfvo type="min"/>
        <cfvo type="percentile" val="50"/>
        <cfvo type="max"/>
        <color rgb="FFF8696B"/>
        <color rgb="FFFFEB84"/>
        <color rgb="FF63BE7B"/>
      </colorScale>
    </cfRule>
  </conditionalFormatting>
  <conditionalFormatting sqref="BC8:BJ22">
    <cfRule type="expression" dxfId="123" priority="42">
      <formula>"$A6 =""text"""</formula>
    </cfRule>
  </conditionalFormatting>
  <conditionalFormatting sqref="BC7:BJ7">
    <cfRule type="expression" dxfId="122" priority="38">
      <formula>"$A6 =""text"""</formula>
    </cfRule>
  </conditionalFormatting>
  <conditionalFormatting sqref="BC11">
    <cfRule type="colorScale" priority="45">
      <colorScale>
        <cfvo type="min"/>
        <cfvo type="percentile" val="50"/>
        <cfvo type="max"/>
        <color rgb="FFF8696B"/>
        <color rgb="FFFFEB84"/>
        <color rgb="FF63BE7B"/>
      </colorScale>
    </cfRule>
  </conditionalFormatting>
  <conditionalFormatting sqref="BC12">
    <cfRule type="colorScale" priority="46">
      <colorScale>
        <cfvo type="min"/>
        <cfvo type="percentile" val="50"/>
        <cfvo type="max"/>
        <color rgb="FFF8696B"/>
        <color rgb="FFFFEB84"/>
        <color rgb="FF63BE7B"/>
      </colorScale>
    </cfRule>
  </conditionalFormatting>
  <conditionalFormatting sqref="BC13">
    <cfRule type="colorScale" priority="47">
      <colorScale>
        <cfvo type="min"/>
        <cfvo type="percentile" val="50"/>
        <cfvo type="max"/>
        <color rgb="FFF8696B"/>
        <color rgb="FFFFEB84"/>
        <color rgb="FF63BE7B"/>
      </colorScale>
    </cfRule>
  </conditionalFormatting>
  <conditionalFormatting sqref="BC14">
    <cfRule type="colorScale" priority="48">
      <colorScale>
        <cfvo type="min"/>
        <cfvo type="percentile" val="50"/>
        <cfvo type="max"/>
        <color rgb="FFF8696B"/>
        <color rgb="FFFFEB84"/>
        <color rgb="FF63BE7B"/>
      </colorScale>
    </cfRule>
  </conditionalFormatting>
  <conditionalFormatting sqref="BC15">
    <cfRule type="colorScale" priority="49">
      <colorScale>
        <cfvo type="min"/>
        <cfvo type="percentile" val="50"/>
        <cfvo type="max"/>
        <color rgb="FFF8696B"/>
        <color rgb="FFFFEB84"/>
        <color rgb="FF63BE7B"/>
      </colorScale>
    </cfRule>
  </conditionalFormatting>
  <conditionalFormatting sqref="BC16">
    <cfRule type="colorScale" priority="50">
      <colorScale>
        <cfvo type="min"/>
        <cfvo type="percentile" val="50"/>
        <cfvo type="max"/>
        <color rgb="FFF8696B"/>
        <color rgb="FFFFEB84"/>
        <color rgb="FF63BE7B"/>
      </colorScale>
    </cfRule>
  </conditionalFormatting>
  <conditionalFormatting sqref="BC17">
    <cfRule type="colorScale" priority="51">
      <colorScale>
        <cfvo type="min"/>
        <cfvo type="percentile" val="50"/>
        <cfvo type="max"/>
        <color rgb="FFF8696B"/>
        <color rgb="FFFFEB84"/>
        <color rgb="FF63BE7B"/>
      </colorScale>
    </cfRule>
  </conditionalFormatting>
  <conditionalFormatting sqref="BC18">
    <cfRule type="colorScale" priority="52">
      <colorScale>
        <cfvo type="min"/>
        <cfvo type="percentile" val="50"/>
        <cfvo type="max"/>
        <color rgb="FFF8696B"/>
        <color rgb="FFFFEB84"/>
        <color rgb="FF63BE7B"/>
      </colorScale>
    </cfRule>
  </conditionalFormatting>
  <conditionalFormatting sqref="BC19">
    <cfRule type="colorScale" priority="53">
      <colorScale>
        <cfvo type="min"/>
        <cfvo type="percentile" val="50"/>
        <cfvo type="max"/>
        <color rgb="FFF8696B"/>
        <color rgb="FFFFEB84"/>
        <color rgb="FF63BE7B"/>
      </colorScale>
    </cfRule>
  </conditionalFormatting>
  <conditionalFormatting sqref="BC20">
    <cfRule type="colorScale" priority="54">
      <colorScale>
        <cfvo type="min"/>
        <cfvo type="percentile" val="50"/>
        <cfvo type="max"/>
        <color rgb="FFF8696B"/>
        <color rgb="FFFFEB84"/>
        <color rgb="FF63BE7B"/>
      </colorScale>
    </cfRule>
  </conditionalFormatting>
  <conditionalFormatting sqref="BK8:BR22">
    <cfRule type="expression" dxfId="121" priority="24">
      <formula>"$A6 =""text"""</formula>
    </cfRule>
  </conditionalFormatting>
  <conditionalFormatting sqref="BK7:BR7">
    <cfRule type="expression" dxfId="120" priority="20">
      <formula>"$A6 =""text"""</formula>
    </cfRule>
  </conditionalFormatting>
  <conditionalFormatting sqref="BK11">
    <cfRule type="colorScale" priority="27">
      <colorScale>
        <cfvo type="min"/>
        <cfvo type="percentile" val="50"/>
        <cfvo type="max"/>
        <color rgb="FFF8696B"/>
        <color rgb="FFFFEB84"/>
        <color rgb="FF63BE7B"/>
      </colorScale>
    </cfRule>
  </conditionalFormatting>
  <conditionalFormatting sqref="BK12">
    <cfRule type="colorScale" priority="28">
      <colorScale>
        <cfvo type="min"/>
        <cfvo type="percentile" val="50"/>
        <cfvo type="max"/>
        <color rgb="FFF8696B"/>
        <color rgb="FFFFEB84"/>
        <color rgb="FF63BE7B"/>
      </colorScale>
    </cfRule>
  </conditionalFormatting>
  <conditionalFormatting sqref="BK13">
    <cfRule type="colorScale" priority="29">
      <colorScale>
        <cfvo type="min"/>
        <cfvo type="percentile" val="50"/>
        <cfvo type="max"/>
        <color rgb="FFF8696B"/>
        <color rgb="FFFFEB84"/>
        <color rgb="FF63BE7B"/>
      </colorScale>
    </cfRule>
  </conditionalFormatting>
  <conditionalFormatting sqref="BK14">
    <cfRule type="colorScale" priority="30">
      <colorScale>
        <cfvo type="min"/>
        <cfvo type="percentile" val="50"/>
        <cfvo type="max"/>
        <color rgb="FFF8696B"/>
        <color rgb="FFFFEB84"/>
        <color rgb="FF63BE7B"/>
      </colorScale>
    </cfRule>
  </conditionalFormatting>
  <conditionalFormatting sqref="BK15">
    <cfRule type="colorScale" priority="31">
      <colorScale>
        <cfvo type="min"/>
        <cfvo type="percentile" val="50"/>
        <cfvo type="max"/>
        <color rgb="FFF8696B"/>
        <color rgb="FFFFEB84"/>
        <color rgb="FF63BE7B"/>
      </colorScale>
    </cfRule>
  </conditionalFormatting>
  <conditionalFormatting sqref="BK16">
    <cfRule type="colorScale" priority="32">
      <colorScale>
        <cfvo type="min"/>
        <cfvo type="percentile" val="50"/>
        <cfvo type="max"/>
        <color rgb="FFF8696B"/>
        <color rgb="FFFFEB84"/>
        <color rgb="FF63BE7B"/>
      </colorScale>
    </cfRule>
  </conditionalFormatting>
  <conditionalFormatting sqref="BK17">
    <cfRule type="colorScale" priority="33">
      <colorScale>
        <cfvo type="min"/>
        <cfvo type="percentile" val="50"/>
        <cfvo type="max"/>
        <color rgb="FFF8696B"/>
        <color rgb="FFFFEB84"/>
        <color rgb="FF63BE7B"/>
      </colorScale>
    </cfRule>
  </conditionalFormatting>
  <conditionalFormatting sqref="BK18">
    <cfRule type="colorScale" priority="34">
      <colorScale>
        <cfvo type="min"/>
        <cfvo type="percentile" val="50"/>
        <cfvo type="max"/>
        <color rgb="FFF8696B"/>
        <color rgb="FFFFEB84"/>
        <color rgb="FF63BE7B"/>
      </colorScale>
    </cfRule>
  </conditionalFormatting>
  <conditionalFormatting sqref="BK19">
    <cfRule type="colorScale" priority="35">
      <colorScale>
        <cfvo type="min"/>
        <cfvo type="percentile" val="50"/>
        <cfvo type="max"/>
        <color rgb="FFF8696B"/>
        <color rgb="FFFFEB84"/>
        <color rgb="FF63BE7B"/>
      </colorScale>
    </cfRule>
  </conditionalFormatting>
  <conditionalFormatting sqref="BK20">
    <cfRule type="colorScale" priority="36">
      <colorScale>
        <cfvo type="min"/>
        <cfvo type="percentile" val="50"/>
        <cfvo type="max"/>
        <color rgb="FFF8696B"/>
        <color rgb="FFFFEB84"/>
        <color rgb="FF63BE7B"/>
      </colorScale>
    </cfRule>
  </conditionalFormatting>
  <conditionalFormatting sqref="BS8:BZ22">
    <cfRule type="expression" dxfId="119" priority="6">
      <formula>"$A6 =""text"""</formula>
    </cfRule>
  </conditionalFormatting>
  <conditionalFormatting sqref="BS7:BZ7">
    <cfRule type="expression" dxfId="118" priority="2">
      <formula>"$A6 =""text"""</formula>
    </cfRule>
  </conditionalFormatting>
  <conditionalFormatting sqref="BS11">
    <cfRule type="colorScale" priority="9">
      <colorScale>
        <cfvo type="min"/>
        <cfvo type="percentile" val="50"/>
        <cfvo type="max"/>
        <color rgb="FFF8696B"/>
        <color rgb="FFFFEB84"/>
        <color rgb="FF63BE7B"/>
      </colorScale>
    </cfRule>
  </conditionalFormatting>
  <conditionalFormatting sqref="BS12">
    <cfRule type="colorScale" priority="10">
      <colorScale>
        <cfvo type="min"/>
        <cfvo type="percentile" val="50"/>
        <cfvo type="max"/>
        <color rgb="FFF8696B"/>
        <color rgb="FFFFEB84"/>
        <color rgb="FF63BE7B"/>
      </colorScale>
    </cfRule>
  </conditionalFormatting>
  <conditionalFormatting sqref="BS13">
    <cfRule type="colorScale" priority="11">
      <colorScale>
        <cfvo type="min"/>
        <cfvo type="percentile" val="50"/>
        <cfvo type="max"/>
        <color rgb="FFF8696B"/>
        <color rgb="FFFFEB84"/>
        <color rgb="FF63BE7B"/>
      </colorScale>
    </cfRule>
  </conditionalFormatting>
  <conditionalFormatting sqref="BS14">
    <cfRule type="colorScale" priority="12">
      <colorScale>
        <cfvo type="min"/>
        <cfvo type="percentile" val="50"/>
        <cfvo type="max"/>
        <color rgb="FFF8696B"/>
        <color rgb="FFFFEB84"/>
        <color rgb="FF63BE7B"/>
      </colorScale>
    </cfRule>
  </conditionalFormatting>
  <conditionalFormatting sqref="BS15">
    <cfRule type="colorScale" priority="13">
      <colorScale>
        <cfvo type="min"/>
        <cfvo type="percentile" val="50"/>
        <cfvo type="max"/>
        <color rgb="FFF8696B"/>
        <color rgb="FFFFEB84"/>
        <color rgb="FF63BE7B"/>
      </colorScale>
    </cfRule>
  </conditionalFormatting>
  <conditionalFormatting sqref="BS16">
    <cfRule type="colorScale" priority="14">
      <colorScale>
        <cfvo type="min"/>
        <cfvo type="percentile" val="50"/>
        <cfvo type="max"/>
        <color rgb="FFF8696B"/>
        <color rgb="FFFFEB84"/>
        <color rgb="FF63BE7B"/>
      </colorScale>
    </cfRule>
  </conditionalFormatting>
  <conditionalFormatting sqref="BS17">
    <cfRule type="colorScale" priority="15">
      <colorScale>
        <cfvo type="min"/>
        <cfvo type="percentile" val="50"/>
        <cfvo type="max"/>
        <color rgb="FFF8696B"/>
        <color rgb="FFFFEB84"/>
        <color rgb="FF63BE7B"/>
      </colorScale>
    </cfRule>
  </conditionalFormatting>
  <conditionalFormatting sqref="BS18">
    <cfRule type="colorScale" priority="16">
      <colorScale>
        <cfvo type="min"/>
        <cfvo type="percentile" val="50"/>
        <cfvo type="max"/>
        <color rgb="FFF8696B"/>
        <color rgb="FFFFEB84"/>
        <color rgb="FF63BE7B"/>
      </colorScale>
    </cfRule>
  </conditionalFormatting>
  <conditionalFormatting sqref="BS19">
    <cfRule type="colorScale" priority="17">
      <colorScale>
        <cfvo type="min"/>
        <cfvo type="percentile" val="50"/>
        <cfvo type="max"/>
        <color rgb="FFF8696B"/>
        <color rgb="FFFFEB84"/>
        <color rgb="FF63BE7B"/>
      </colorScale>
    </cfRule>
  </conditionalFormatting>
  <conditionalFormatting sqref="BS20">
    <cfRule type="colorScale" priority="18">
      <colorScale>
        <cfvo type="min"/>
        <cfvo type="percentile" val="50"/>
        <cfvo type="max"/>
        <color rgb="FFF8696B"/>
        <color rgb="FFFFEB84"/>
        <color rgb="FF63BE7B"/>
      </colorScale>
    </cfRule>
  </conditionalFormatting>
  <dataValidations count="3">
    <dataValidation type="list" allowBlank="1" showInputMessage="1" showErrorMessage="1" sqref="B6" xr:uid="{00000000-0002-0000-0100-000000000000}">
      <formula1>"SingleChoice, MultipleChoice, YesNoSwitch, KNOB, TextString"</formula1>
    </dataValidation>
    <dataValidation type="list" allowBlank="1" showInputMessage="1" showErrorMessage="1" sqref="B7:B20" xr:uid="{00000000-0002-0000-0100-000001000000}">
      <formula1>"SingleChoice, MultipleChoice, YesNoSwitch, Slider, Knob, TextString, TextArea"</formula1>
    </dataValidation>
    <dataValidation type="list" allowBlank="1" showInputMessage="1" showErrorMessage="1" sqref="A7:A22" xr:uid="{00000000-0002-0000-0100-000002000000}">
      <formula1>"text, question, pagebreak, headline"</formula1>
    </dataValidation>
  </dataValidations>
  <hyperlinks>
    <hyperlink ref="D3" r:id="rId1" display="johannes.schobel@uni-ulm.de" xr:uid="{00000000-0004-0000-0100-000000000000}"/>
    <hyperlink ref="D2" r:id="rId2" display="johannes.allgaier@uni-wuerzburg.de" xr:uid="{00000000-0004-0000-0100-000001000000}"/>
  </hyperlinks>
  <pageMargins left="0.7" right="0.7" top="0.78740157499999996" bottom="0.78740157499999996"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containsText" priority="1287" operator="containsText" id="{3A84D4C4-A8DF-CA43-B591-A6A52943B35A}">
            <xm:f>NOT(ISERROR(SEARCH(#REF! ="text",A3)))</xm:f>
            <xm:f>#REF! ="text"</xm:f>
            <x14:dxf>
              <fill>
                <patternFill>
                  <bgColor theme="7" tint="0.79998168889431442"/>
                </patternFill>
              </fill>
            </x14:dxf>
          </x14:cfRule>
          <xm:sqref>A12 A7:E7 A20:E20 G7:N7 C12:E12 G20 O9:V9 O8:AD8 CU20:XFD20 CU12:XFD14 CU17:XFD18 G3:AL3 G5:AD5 CA7:XFD7 CA3:XFD3 CA5:XFD5</xm:sqref>
        </x14:conditionalFormatting>
        <x14:conditionalFormatting xmlns:xm="http://schemas.microsoft.com/office/excel/2006/main">
          <x14:cfRule type="containsText" priority="1032" operator="containsText" id="{EF5508CB-8C94-664F-BD44-B9D943687DCC}">
            <xm:f>NOT(ISERROR(SEARCH($A15 ="text",A10)))</xm:f>
            <xm:f>$A15 ="text"</xm:f>
            <x14:dxf>
              <fill>
                <patternFill>
                  <bgColor theme="7" tint="0.79998168889431442"/>
                </patternFill>
              </fill>
            </x14:dxf>
          </x14:cfRule>
          <xm:sqref>P11:AD17 A23:E1048561 G23:N1048561 AM10:AT10 G10:AD10 AN11:AT20 CA10:XFD10 CA23:XFD1048561</xm:sqref>
        </x14:conditionalFormatting>
        <x14:conditionalFormatting xmlns:xm="http://schemas.microsoft.com/office/excel/2006/main">
          <x14:cfRule type="containsText" priority="1024" operator="containsText" id="{570DD917-0A59-A64A-A3E9-B8B96501963C}">
            <xm:f>NOT(ISERROR(SEARCH($A7 ="text",A1)))</xm:f>
            <xm:f>$A7 ="text"</xm:f>
            <x14:dxf>
              <fill>
                <patternFill>
                  <bgColor theme="7" tint="0.79998168889431442"/>
                </patternFill>
              </fill>
            </x14:dxf>
          </x14:cfRule>
          <xm:sqref>O23:V1048560 AU1:XFD2 A1:E2 B2:D3</xm:sqref>
        </x14:conditionalFormatting>
        <x14:conditionalFormatting xmlns:xm="http://schemas.microsoft.com/office/excel/2006/main">
          <x14:cfRule type="containsText" priority="1288" operator="containsText" id="{D8EF68C4-BA60-5940-87E6-632A8F9612CA}">
            <xm:f>NOT(ISERROR(SEARCH($A19 ="text",A15)))</xm:f>
            <xm:f>$A19 ="text"</xm:f>
            <x14:dxf>
              <fill>
                <patternFill>
                  <bgColor theme="7" tint="0.79998168889431442"/>
                </patternFill>
              </fill>
            </x14:dxf>
          </x14:cfRule>
          <xm:sqref>A15:E15 G15 CU15:XFD15</xm:sqref>
        </x14:conditionalFormatting>
        <x14:conditionalFormatting xmlns:xm="http://schemas.microsoft.com/office/excel/2006/main">
          <x14:cfRule type="containsText" priority="1272" operator="containsText" id="{636F3E92-AC04-2241-A887-D52F2F77B331}">
            <xm:f>NOT(ISERROR(SEARCH($A20 ="text",A19)))</xm:f>
            <xm:f>$A20 ="text"</xm:f>
            <x14:dxf>
              <fill>
                <patternFill>
                  <bgColor theme="7" tint="0.79998168889431442"/>
                </patternFill>
              </fill>
            </x14:dxf>
          </x14:cfRule>
          <xm:sqref>A19:E19 G19 CU19:XFD19</xm:sqref>
        </x14:conditionalFormatting>
        <x14:conditionalFormatting xmlns:xm="http://schemas.microsoft.com/office/excel/2006/main">
          <x14:cfRule type="containsText" priority="1277" operator="containsText" id="{485995A5-2FC0-7F48-A37F-BC6A76A465C9}">
            <xm:f>NOT(ISERROR(SEARCH($A30 ="text",W23)))</xm:f>
            <xm:f>$A30 ="text"</xm:f>
            <x14:dxf>
              <fill>
                <patternFill>
                  <bgColor theme="7" tint="0.79998168889431442"/>
                </patternFill>
              </fill>
            </x14:dxf>
          </x14:cfRule>
          <xm:sqref>W23:AT1048559</xm:sqref>
        </x14:conditionalFormatting>
        <x14:conditionalFormatting xmlns:xm="http://schemas.microsoft.com/office/excel/2006/main">
          <x14:cfRule type="containsText" priority="1281" operator="containsText" id="{A65A40A6-7279-0C4D-8F5D-7A6BBB50E897}">
            <xm:f>NOT(ISERROR(SEARCH(#REF! ="text",A4)))</xm:f>
            <xm:f>#REF! ="text"</xm:f>
            <x14:dxf>
              <fill>
                <patternFill>
                  <bgColor theme="7" tint="0.79998168889431442"/>
                </patternFill>
              </fill>
            </x14:dxf>
          </x14:cfRule>
          <xm:sqref>A16:E16 G16 CU16:XFD16 CA11:XFD11 CA8:XFD9 CA21:XFD22 J4</xm:sqref>
        </x14:conditionalFormatting>
        <x14:conditionalFormatting xmlns:xm="http://schemas.microsoft.com/office/excel/2006/main">
          <x14:cfRule type="containsText" priority="1257" operator="containsText" id="{657436CE-828F-3C4D-92CB-D168DC09C64B}">
            <xm:f>NOT(ISERROR(SEARCH(#REF! ="text",B11)))</xm:f>
            <xm:f>#REF! ="text"</xm:f>
            <x14:dxf>
              <fill>
                <patternFill>
                  <bgColor theme="7" tint="0.79998168889431442"/>
                </patternFill>
              </fill>
            </x14:dxf>
          </x14:cfRule>
          <xm:sqref>B21:E22 CA12:CT20 H11:O20</xm:sqref>
        </x14:conditionalFormatting>
        <x14:conditionalFormatting xmlns:xm="http://schemas.microsoft.com/office/excel/2006/main">
          <x14:cfRule type="containsText" priority="1097" operator="containsText" id="{85EAD541-BE61-914B-84AC-216628D27A24}">
            <xm:f>NOT(ISERROR(SEARCH($A93 ="text",A21)))</xm:f>
            <xm:f>$A93 ="text"</xm:f>
            <x14:dxf>
              <fill>
                <patternFill>
                  <bgColor theme="7" tint="0.79998168889431442"/>
                </patternFill>
              </fill>
            </x14:dxf>
          </x14:cfRule>
          <xm:sqref>A21:A22</xm:sqref>
        </x14:conditionalFormatting>
        <x14:conditionalFormatting xmlns:xm="http://schemas.microsoft.com/office/excel/2006/main">
          <x14:cfRule type="containsText" priority="1098" operator="containsText" id="{803A93F7-2AFB-5E4C-84E5-70C97A442374}">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99" operator="containsText" id="{366192A8-88AF-F34D-A46D-185CBF3FA18D}">
            <xm:f>NOT(ISERROR(SEARCH($A75 ="text",A21)))</xm:f>
            <xm:f>$A75 ="text"</xm:f>
            <x14:dxf>
              <fill>
                <patternFill>
                  <bgColor theme="7" tint="0.79998168889431442"/>
                </patternFill>
              </fill>
            </x14:dxf>
          </x14:cfRule>
          <xm:sqref>A21:A22</xm:sqref>
        </x14:conditionalFormatting>
        <x14:conditionalFormatting xmlns:xm="http://schemas.microsoft.com/office/excel/2006/main">
          <x14:cfRule type="containsText" priority="1095" operator="containsText" id="{B7A818F5-13CE-D746-9FF1-2924CF9798EF}">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4" operator="containsText" id="{1641FF2D-2494-6245-9C29-E2A3C8EA733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6" operator="containsText" id="{6164845F-2739-674C-BB86-B953B4F9B97A}">
            <xm:f>NOT(ISERROR(SEARCH($A74 ="text",A21)))</xm:f>
            <xm:f>$A74 ="text"</xm:f>
            <x14:dxf>
              <fill>
                <patternFill>
                  <bgColor theme="7" tint="0.79998168889431442"/>
                </patternFill>
              </fill>
            </x14:dxf>
          </x14:cfRule>
          <xm:sqref>A21:A22</xm:sqref>
        </x14:conditionalFormatting>
        <x14:conditionalFormatting xmlns:xm="http://schemas.microsoft.com/office/excel/2006/main">
          <x14:cfRule type="containsText" priority="1092" operator="containsText" id="{48618435-A1AA-FA4A-ADCD-2D916425DC8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91" operator="containsText" id="{41055212-A0FE-2A47-957B-05269D629A40}">
            <xm:f>NOT(ISERROR(SEARCH($A92 ="text",A21)))</xm:f>
            <xm:f>$A92 ="text"</xm:f>
            <x14:dxf>
              <fill>
                <patternFill>
                  <bgColor theme="7" tint="0.79998168889431442"/>
                </patternFill>
              </fill>
            </x14:dxf>
          </x14:cfRule>
          <xm:sqref>A21:A22</xm:sqref>
        </x14:conditionalFormatting>
        <x14:conditionalFormatting xmlns:xm="http://schemas.microsoft.com/office/excel/2006/main">
          <x14:cfRule type="containsText" priority="1090" operator="containsText" id="{B42651FE-DF04-4B4F-A61B-638DBE8C1F93}">
            <xm:f>NOT(ISERROR(SEARCH($A113 ="text",A21)))</xm:f>
            <xm:f>$A113 ="text"</xm:f>
            <x14:dxf>
              <fill>
                <patternFill>
                  <bgColor theme="7" tint="0.79998168889431442"/>
                </patternFill>
              </fill>
            </x14:dxf>
          </x14:cfRule>
          <xm:sqref>A21:A22</xm:sqref>
        </x14:conditionalFormatting>
        <x14:conditionalFormatting xmlns:xm="http://schemas.microsoft.com/office/excel/2006/main">
          <x14:cfRule type="containsText" priority="1089" operator="containsText" id="{450D99D2-4CE6-A140-B59C-09514FDD55F2}">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8" operator="containsText" id="{B01773A2-F2C0-C04B-9C68-8FA9B28E44E0}">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84" operator="containsText" id="{33C92920-0FDC-6946-97C7-19E86DD6605F}">
            <xm:f>NOT(ISERROR(SEARCH($A93 ="text",A21)))</xm:f>
            <xm:f>$A93 ="text"</xm:f>
            <x14:dxf>
              <fill>
                <patternFill>
                  <bgColor theme="7" tint="0.79998168889431442"/>
                </patternFill>
              </fill>
            </x14:dxf>
          </x14:cfRule>
          <xm:sqref>A21:A22</xm:sqref>
        </x14:conditionalFormatting>
        <x14:conditionalFormatting xmlns:xm="http://schemas.microsoft.com/office/excel/2006/main">
          <x14:cfRule type="containsText" priority="1085" operator="containsText" id="{2EAAC412-71DF-4845-B698-2165D31961DB}">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086" operator="containsText" id="{01C8BA51-7398-F94D-A7F2-08F373C82245}">
            <xm:f>NOT(ISERROR(SEARCH($A75 ="text",A21)))</xm:f>
            <xm:f>$A75 ="text"</xm:f>
            <x14:dxf>
              <fill>
                <patternFill>
                  <bgColor theme="7" tint="0.79998168889431442"/>
                </patternFill>
              </fill>
            </x14:dxf>
          </x14:cfRule>
          <xm:sqref>A21:A22</xm:sqref>
        </x14:conditionalFormatting>
        <x14:conditionalFormatting xmlns:xm="http://schemas.microsoft.com/office/excel/2006/main">
          <x14:cfRule type="containsText" priority="1082" operator="containsText" id="{1E533023-A758-3347-AE22-1167BF69338E}">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1" operator="containsText" id="{B24F6EAB-2811-504D-8762-5339AABE47D3}">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83" operator="containsText" id="{53DF670D-F792-A444-A340-26B7FFAAE246}">
            <xm:f>NOT(ISERROR(SEARCH($A74 ="text",A21)))</xm:f>
            <xm:f>$A74 ="text"</xm:f>
            <x14:dxf>
              <fill>
                <patternFill>
                  <bgColor theme="7" tint="0.79998168889431442"/>
                </patternFill>
              </fill>
            </x14:dxf>
          </x14:cfRule>
          <xm:sqref>A21:A22</xm:sqref>
        </x14:conditionalFormatting>
        <x14:conditionalFormatting xmlns:xm="http://schemas.microsoft.com/office/excel/2006/main">
          <x14:cfRule type="containsText" priority="1079" operator="containsText" id="{E65AE3BB-C837-9248-BEAD-D4A37CA682F7}">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78" operator="containsText" id="{3ADD8959-9C18-EE4C-B295-F9F4A787B4B6}">
            <xm:f>NOT(ISERROR(SEARCH($A92 ="text",A21)))</xm:f>
            <xm:f>$A92 ="text"</xm:f>
            <x14:dxf>
              <fill>
                <patternFill>
                  <bgColor theme="7" tint="0.79998168889431442"/>
                </patternFill>
              </fill>
            </x14:dxf>
          </x14:cfRule>
          <xm:sqref>A21:A22</xm:sqref>
        </x14:conditionalFormatting>
        <x14:conditionalFormatting xmlns:xm="http://schemas.microsoft.com/office/excel/2006/main">
          <x14:cfRule type="containsText" priority="1077" operator="containsText" id="{16EBE022-165B-4C43-A2CB-6FD10FAD8B81}">
            <xm:f>NOT(ISERROR(SEARCH($A113 ="text",A21)))</xm:f>
            <xm:f>$A113 ="text"</xm:f>
            <x14:dxf>
              <fill>
                <patternFill>
                  <bgColor theme="7" tint="0.79998168889431442"/>
                </patternFill>
              </fill>
            </x14:dxf>
          </x14:cfRule>
          <xm:sqref>A21:A22</xm:sqref>
        </x14:conditionalFormatting>
        <x14:conditionalFormatting xmlns:xm="http://schemas.microsoft.com/office/excel/2006/main">
          <x14:cfRule type="containsText" priority="1076" operator="containsText" id="{097BC011-6E84-444F-AE0F-56EF670483F5}">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1075" operator="containsText" id="{1BDF17B7-C2FC-D547-9558-BF0DB24CD6A0}">
            <xm:f>NOT(ISERROR(SEARCH($A114 ="text",A21)))</xm:f>
            <xm:f>$A114 ="text"</xm:f>
            <x14:dxf>
              <fill>
                <patternFill>
                  <bgColor theme="7" tint="0.79998168889431442"/>
                </patternFill>
              </fill>
            </x14:dxf>
          </x14:cfRule>
          <xm:sqref>A21:A22</xm:sqref>
        </x14:conditionalFormatting>
        <x14:conditionalFormatting xmlns:xm="http://schemas.microsoft.com/office/excel/2006/main">
          <x14:cfRule type="containsText" priority="1750" operator="containsText" id="{D85EE476-99EB-0C48-ADFC-D1AD883041E5}">
            <xm:f>NOT(ISERROR(SEARCH(#REF! ="text",A3)))</xm:f>
            <xm:f>#REF! ="text"</xm:f>
            <x14:dxf>
              <fill>
                <patternFill>
                  <bgColor theme="7" tint="0.79998168889431442"/>
                </patternFill>
              </fill>
            </x14:dxf>
          </x14:cfRule>
          <xm:sqref>A8:E9 A5:E5 G8:N9 A11:E11 B3:E3 G11</xm:sqref>
        </x14:conditionalFormatting>
        <x14:conditionalFormatting xmlns:xm="http://schemas.microsoft.com/office/excel/2006/main">
          <x14:cfRule type="containsText" priority="1764" operator="containsText" id="{D8EF68C4-BA60-5940-87E6-632A8F9612CA}">
            <xm:f>NOT(ISERROR(SEARCH(#REF! ="text",A17)))</xm:f>
            <xm:f>#REF! ="text"</xm:f>
            <x14:dxf>
              <fill>
                <patternFill>
                  <bgColor theme="7" tint="0.79998168889431442"/>
                </patternFill>
              </fill>
            </x14:dxf>
          </x14:cfRule>
          <xm:sqref>A17 G17 C17:E17</xm:sqref>
        </x14:conditionalFormatting>
        <x14:conditionalFormatting xmlns:xm="http://schemas.microsoft.com/office/excel/2006/main">
          <x14:cfRule type="containsText" priority="1773" operator="containsText" id="{04550A0D-4939-8B48-9162-6F24480594D7}">
            <xm:f>NOT(ISERROR(SEARCH(#REF! ="text",A18)))</xm:f>
            <xm:f>#REF! ="text"</xm:f>
            <x14:dxf>
              <fill>
                <patternFill>
                  <bgColor theme="7" tint="0.79998168889431442"/>
                </patternFill>
              </fill>
            </x14:dxf>
          </x14:cfRule>
          <xm:sqref>A18</xm:sqref>
        </x14:conditionalFormatting>
        <x14:conditionalFormatting xmlns:xm="http://schemas.microsoft.com/office/excel/2006/main">
          <x14:cfRule type="containsText" priority="1803" operator="containsText" id="{EF5508CB-8C94-664F-BD44-B9D943687DCC}">
            <xm:f>NOT(ISERROR(SEARCH(#REF! ="text",B18)))</xm:f>
            <xm:f>#REF! ="text"</xm:f>
            <x14:dxf>
              <fill>
                <patternFill>
                  <bgColor theme="7" tint="0.79998168889431442"/>
                </patternFill>
              </fill>
            </x14:dxf>
          </x14:cfRule>
          <xm:sqref>B18:E18 G18</xm:sqref>
        </x14:conditionalFormatting>
        <x14:conditionalFormatting xmlns:xm="http://schemas.microsoft.com/office/excel/2006/main">
          <x14:cfRule type="containsText" priority="1016" operator="containsText" id="{2BC9469A-5E42-B347-951A-2AD5E6D3EC6F}">
            <xm:f>NOT(ISERROR(SEARCH($A14 ="text",A4)))</xm:f>
            <xm:f>$A14 ="text"</xm:f>
            <x14:dxf>
              <fill>
                <patternFill>
                  <bgColor theme="7" tint="0.79998168889431442"/>
                </patternFill>
              </fill>
            </x14:dxf>
          </x14:cfRule>
          <xm:sqref>O7:V7 O6:AL6 W9:AD9 CA6:XFD6 A4:C4 H4:I4 O4:XFD4</xm:sqref>
        </x14:conditionalFormatting>
        <x14:conditionalFormatting xmlns:xm="http://schemas.microsoft.com/office/excel/2006/main">
          <x14:cfRule type="containsText" priority="1873" operator="containsText" id="{27EF00B6-80F4-094B-91DC-3CBA5E762B08}">
            <xm:f>NOT(ISERROR(SEARCH($A46 ="text",W21)))</xm:f>
            <xm:f>$A46 ="text"</xm:f>
            <x14:dxf>
              <fill>
                <patternFill>
                  <bgColor theme="7" tint="0.79998168889431442"/>
                </patternFill>
              </fill>
            </x14:dxf>
          </x14:cfRule>
          <xm:sqref>W21:AD22</xm:sqref>
        </x14:conditionalFormatting>
        <x14:conditionalFormatting xmlns:xm="http://schemas.microsoft.com/office/excel/2006/main">
          <x14:cfRule type="containsText" priority="985" operator="containsText" id="{CB54E82D-4CB8-4550-A3D7-BC020DE32511}">
            <xm:f>NOT(ISERROR(SEARCH($A17 ="text",W7)))</xm:f>
            <xm:f>$A17 ="text"</xm:f>
            <x14:dxf>
              <fill>
                <patternFill>
                  <bgColor theme="7" tint="0.79998168889431442"/>
                </patternFill>
              </fill>
            </x14:dxf>
          </x14:cfRule>
          <xm:sqref>W7:AD7</xm:sqref>
        </x14:conditionalFormatting>
        <x14:conditionalFormatting xmlns:xm="http://schemas.microsoft.com/office/excel/2006/main">
          <x14:cfRule type="containsText" priority="2145" operator="containsText" id="{DFB46FBF-72C2-1643-845B-71B3E34DEE9E}">
            <xm:f>NOT(ISERROR(SEARCH(#REF! ="text",W9)))</xm:f>
            <xm:f>#REF! ="text"</xm:f>
            <x14:dxf>
              <fill>
                <patternFill>
                  <bgColor theme="7" tint="0.79998168889431442"/>
                </patternFill>
              </fill>
            </x14:dxf>
          </x14:cfRule>
          <xm:sqref>W9:AD9</xm:sqref>
        </x14:conditionalFormatting>
        <x14:conditionalFormatting xmlns:xm="http://schemas.microsoft.com/office/excel/2006/main">
          <x14:cfRule type="containsText" priority="961" operator="containsText" id="{E2E0A08B-8F62-4C91-9A6B-707BA6BFE53F}">
            <xm:f>NOT(ISERROR(SEARCH($A117 ="text",G21)))</xm:f>
            <xm:f>$A117 ="text"</xm:f>
            <x14:dxf>
              <fill>
                <patternFill>
                  <bgColor theme="7" tint="0.79998168889431442"/>
                </patternFill>
              </fill>
            </x14:dxf>
          </x14:cfRule>
          <xm:sqref>G21:V22</xm:sqref>
        </x14:conditionalFormatting>
        <x14:conditionalFormatting xmlns:xm="http://schemas.microsoft.com/office/excel/2006/main">
          <x14:cfRule type="containsText" priority="537" operator="containsText" id="{07EBD348-F13C-46B3-9111-9EC3F8429783}">
            <xm:f>NOT(ISERROR(SEARCH(#REF! ="text",A13)))</xm:f>
            <xm:f>#REF! ="text"</xm:f>
            <x14:dxf>
              <fill>
                <patternFill>
                  <bgColor theme="7" tint="0.79998168889431442"/>
                </patternFill>
              </fill>
            </x14:dxf>
          </x14:cfRule>
          <xm:sqref>A14:E14 A13 C13:E13</xm:sqref>
        </x14:conditionalFormatting>
        <x14:conditionalFormatting xmlns:xm="http://schemas.microsoft.com/office/excel/2006/main">
          <x14:cfRule type="containsText" priority="531" operator="containsText" id="{522A1A2F-E268-4779-B120-139E2CA5A871}">
            <xm:f>NOT(ISERROR(SEARCH(#REF! ="text",B12)))</xm:f>
            <xm:f>#REF! ="text"</xm:f>
            <x14:dxf>
              <fill>
                <patternFill>
                  <bgColor theme="7" tint="0.79998168889431442"/>
                </patternFill>
              </fill>
            </x14:dxf>
          </x14:cfRule>
          <xm:sqref>B12</xm:sqref>
        </x14:conditionalFormatting>
        <x14:conditionalFormatting xmlns:xm="http://schemas.microsoft.com/office/excel/2006/main">
          <x14:cfRule type="containsText" priority="529" operator="containsText" id="{F6A38E86-0C86-424D-B824-0A3E8E97951F}">
            <xm:f>NOT(ISERROR(SEARCH(#REF! ="text",B13)))</xm:f>
            <xm:f>#REF! ="text"</xm:f>
            <x14:dxf>
              <fill>
                <patternFill>
                  <bgColor theme="7" tint="0.79998168889431442"/>
                </patternFill>
              </fill>
            </x14:dxf>
          </x14:cfRule>
          <xm:sqref>B13</xm:sqref>
        </x14:conditionalFormatting>
        <x14:conditionalFormatting xmlns:xm="http://schemas.microsoft.com/office/excel/2006/main">
          <x14:cfRule type="containsText" priority="527" operator="containsText" id="{DE2EBA28-E4E4-466E-9B8E-CC899156F90B}">
            <xm:f>NOT(ISERROR(SEARCH(#REF! ="text",B17)))</xm:f>
            <xm:f>#REF! ="text"</xm:f>
            <x14:dxf>
              <fill>
                <patternFill>
                  <bgColor theme="7" tint="0.79998168889431442"/>
                </patternFill>
              </fill>
            </x14:dxf>
          </x14:cfRule>
          <xm:sqref>B17</xm:sqref>
        </x14:conditionalFormatting>
        <x14:conditionalFormatting xmlns:xm="http://schemas.microsoft.com/office/excel/2006/main">
          <x14:cfRule type="containsText" priority="8676" operator="containsText" id="{AAC63C6B-39A6-1D44-BE1B-D8E84475D3C9}">
            <xm:f>NOT(ISERROR(SEARCH(#REF! ="text",A18)))</xm:f>
            <xm:f>#REF! ="text"</xm:f>
            <x14:dxf>
              <fill>
                <patternFill>
                  <bgColor theme="7" tint="0.79998168889431442"/>
                </patternFill>
              </fill>
            </x14:dxf>
          </x14:cfRule>
          <xm:sqref>A18</xm:sqref>
        </x14:conditionalFormatting>
        <x14:conditionalFormatting xmlns:xm="http://schemas.microsoft.com/office/excel/2006/main">
          <x14:cfRule type="containsText" priority="8677" operator="containsText" id="{F22A280D-BDC5-6F47-AAE9-B3044B7A43E5}">
            <xm:f>NOT(ISERROR(SEARCH(#REF! ="text",G17)))</xm:f>
            <xm:f>#REF! ="text"</xm:f>
            <x14:dxf>
              <fill>
                <patternFill>
                  <bgColor theme="7" tint="0.79998168889431442"/>
                </patternFill>
              </fill>
            </x14:dxf>
          </x14:cfRule>
          <xm:sqref>G17</xm:sqref>
        </x14:conditionalFormatting>
        <x14:conditionalFormatting xmlns:xm="http://schemas.microsoft.com/office/excel/2006/main">
          <x14:cfRule type="containsText" priority="8682" operator="containsText" id="{0C58D9E7-2334-5F49-A10C-6B9E12D874E4}">
            <xm:f>NOT(ISERROR(SEARCH(#REF! ="text",G14)))</xm:f>
            <xm:f>#REF! ="text"</xm:f>
            <x14:dxf>
              <fill>
                <patternFill>
                  <bgColor theme="7" tint="0.79998168889431442"/>
                </patternFill>
              </fill>
            </x14:dxf>
          </x14:cfRule>
          <xm:sqref>G14</xm:sqref>
        </x14:conditionalFormatting>
        <x14:conditionalFormatting xmlns:xm="http://schemas.microsoft.com/office/excel/2006/main">
          <x14:cfRule type="containsText" priority="8683" operator="containsText" id="{46182469-6282-AC40-87A6-46C3A615BDCB}">
            <xm:f>NOT(ISERROR(SEARCH(#REF! ="text",G12)))</xm:f>
            <xm:f>#REF! ="text"</xm:f>
            <x14:dxf>
              <fill>
                <patternFill>
                  <bgColor theme="7" tint="0.79998168889431442"/>
                </patternFill>
              </fill>
            </x14:dxf>
          </x14:cfRule>
          <xm:sqref>G12:G13</xm:sqref>
        </x14:conditionalFormatting>
        <x14:conditionalFormatting xmlns:xm="http://schemas.microsoft.com/office/excel/2006/main">
          <x14:cfRule type="containsText" priority="511" operator="containsText" id="{6DF9232A-6E89-4222-9EFD-3DB418699E22}">
            <xm:f>NOT(ISERROR(SEARCH($A15 ="text",A10)))</xm:f>
            <xm:f>$A15 ="text"</xm:f>
            <x14:dxf>
              <fill>
                <patternFill>
                  <bgColor theme="7" tint="0.79998168889431442"/>
                </patternFill>
              </fill>
            </x14:dxf>
          </x14:cfRule>
          <xm:sqref>A10:E10</xm:sqref>
        </x14:conditionalFormatting>
        <x14:conditionalFormatting xmlns:xm="http://schemas.microsoft.com/office/excel/2006/main">
          <x14:cfRule type="containsText" priority="8713" operator="containsText" id="{F1DA7FA7-B470-264E-B58C-B0CA76E3D232}">
            <xm:f>NOT(ISERROR(SEARCH(#REF! ="text",G18)))</xm:f>
            <xm:f>#REF! ="text"</xm:f>
            <x14:dxf>
              <fill>
                <patternFill>
                  <bgColor theme="7" tint="0.79998168889431442"/>
                </patternFill>
              </fill>
            </x14:dxf>
          </x14:cfRule>
          <xm:sqref>G18</xm:sqref>
        </x14:conditionalFormatting>
        <x14:conditionalFormatting xmlns:xm="http://schemas.microsoft.com/office/excel/2006/main">
          <x14:cfRule type="containsText" priority="451" operator="containsText" id="{6E5FCAB8-7EA1-455D-968E-93670AB3C812}">
            <xm:f>NOT(ISERROR(SEARCH($A7 ="text",G1)))</xm:f>
            <xm:f>$A7 ="text"</xm:f>
            <x14:dxf>
              <fill>
                <patternFill>
                  <bgColor theme="7" tint="0.79998168889431442"/>
                </patternFill>
              </fill>
            </x14:dxf>
          </x14:cfRule>
          <xm:sqref>G1:AL2</xm:sqref>
        </x14:conditionalFormatting>
        <x14:conditionalFormatting xmlns:xm="http://schemas.microsoft.com/office/excel/2006/main">
          <x14:cfRule type="containsText" priority="447" operator="containsText" id="{ABC2BC32-0469-4FE5-945C-E6DF165A2F7E}">
            <xm:f>NOT(ISERROR(SEARCH(#REF! ="text",G6)))</xm:f>
            <xm:f>#REF! ="text"</xm:f>
            <x14:dxf>
              <fill>
                <patternFill>
                  <bgColor theme="7" tint="0.79998168889431442"/>
                </patternFill>
              </fill>
            </x14:dxf>
          </x14:cfRule>
          <xm:sqref>G6:N6</xm:sqref>
        </x14:conditionalFormatting>
        <x14:conditionalFormatting xmlns:xm="http://schemas.microsoft.com/office/excel/2006/main">
          <x14:cfRule type="containsText" priority="449" operator="containsText" id="{569937A1-D491-48D3-8A3D-6F26BA0009B5}">
            <xm:f>NOT(ISERROR(SEARCH(#REF! ="text",A6)))</xm:f>
            <xm:f>#REF! ="text"</xm:f>
            <x14:dxf>
              <fill>
                <patternFill>
                  <bgColor theme="7" tint="0.79998168889431442"/>
                </patternFill>
              </fill>
            </x14:dxf>
          </x14:cfRule>
          <xm:sqref>A6:E6</xm:sqref>
        </x14:conditionalFormatting>
        <x14:conditionalFormatting xmlns:xm="http://schemas.microsoft.com/office/excel/2006/main">
          <x14:cfRule type="containsText" priority="339" operator="containsText" id="{1F328D1F-4C8A-4481-BB0F-AC49E9205B4A}">
            <xm:f>NOT(ISERROR(SEARCH(#REF! ="text",AM3)))</xm:f>
            <xm:f>#REF! ="text"</xm:f>
            <x14:dxf>
              <fill>
                <patternFill>
                  <bgColor theme="7" tint="0.79998168889431442"/>
                </patternFill>
              </fill>
            </x14:dxf>
          </x14:cfRule>
          <xm:sqref>AN8:AT8 AM3:AT3 AM5:AT5</xm:sqref>
        </x14:conditionalFormatting>
        <x14:conditionalFormatting xmlns:xm="http://schemas.microsoft.com/office/excel/2006/main">
          <x14:cfRule type="containsText" priority="336" operator="containsText" id="{71B5D4FE-17DA-436C-A5AD-B9122F954878}">
            <xm:f>NOT(ISERROR(SEARCH($A7 ="text",AM1)))</xm:f>
            <xm:f>$A7 ="text"</xm:f>
            <x14:dxf>
              <fill>
                <patternFill>
                  <bgColor theme="7" tint="0.79998168889431442"/>
                </patternFill>
              </fill>
            </x14:dxf>
          </x14:cfRule>
          <xm:sqref>AM1:AT2</xm:sqref>
        </x14:conditionalFormatting>
        <x14:conditionalFormatting xmlns:xm="http://schemas.microsoft.com/office/excel/2006/main">
          <x14:cfRule type="containsText" priority="335" operator="containsText" id="{97F70AAF-0C65-4B91-A138-AB9493EB6BC1}">
            <xm:f>NOT(ISERROR(SEARCH($A16 ="text",AN6)))</xm:f>
            <xm:f>$A16 ="text"</xm:f>
            <x14:dxf>
              <fill>
                <patternFill>
                  <bgColor theme="7" tint="0.79998168889431442"/>
                </patternFill>
              </fill>
            </x14:dxf>
          </x14:cfRule>
          <xm:sqref>AN9:AT9 AN6:AT6</xm:sqref>
        </x14:conditionalFormatting>
        <x14:conditionalFormatting xmlns:xm="http://schemas.microsoft.com/office/excel/2006/main">
          <x14:cfRule type="containsText" priority="340" operator="containsText" id="{12AC63CE-E25F-4DA7-A800-FCD9D71DF8EF}">
            <xm:f>NOT(ISERROR(SEARCH($A46 ="text",AN21)))</xm:f>
            <xm:f>$A46 ="text"</xm:f>
            <x14:dxf>
              <fill>
                <patternFill>
                  <bgColor theme="7" tint="0.79998168889431442"/>
                </patternFill>
              </fill>
            </x14:dxf>
          </x14:cfRule>
          <xm:sqref>AN21:AT22</xm:sqref>
        </x14:conditionalFormatting>
        <x14:conditionalFormatting xmlns:xm="http://schemas.microsoft.com/office/excel/2006/main">
          <x14:cfRule type="containsText" priority="333" operator="containsText" id="{210E8BDB-5485-411D-9ED6-E692A825516C}">
            <xm:f>NOT(ISERROR(SEARCH($A17 ="text",AN7)))</xm:f>
            <xm:f>$A17 ="text"</xm:f>
            <x14:dxf>
              <fill>
                <patternFill>
                  <bgColor theme="7" tint="0.79998168889431442"/>
                </patternFill>
              </fill>
            </x14:dxf>
          </x14:cfRule>
          <xm:sqref>AN7:AT7</xm:sqref>
        </x14:conditionalFormatting>
        <x14:conditionalFormatting xmlns:xm="http://schemas.microsoft.com/office/excel/2006/main">
          <x14:cfRule type="containsText" priority="341" operator="containsText" id="{20080032-3B03-4C3A-AEC2-7F17EF6C6B85}">
            <xm:f>NOT(ISERROR(SEARCH(#REF! ="text",AN9)))</xm:f>
            <xm:f>#REF! ="text"</xm:f>
            <x14:dxf>
              <fill>
                <patternFill>
                  <bgColor theme="7" tint="0.79998168889431442"/>
                </patternFill>
              </fill>
            </x14:dxf>
          </x14:cfRule>
          <xm:sqref>AN9:AT9</xm:sqref>
        </x14:conditionalFormatting>
        <x14:conditionalFormatting xmlns:xm="http://schemas.microsoft.com/office/excel/2006/main">
          <x14:cfRule type="containsText" priority="281" operator="containsText" id="{BACEC627-FBB0-43F7-AD07-C1FBACC303EA}">
            <xm:f>NOT(ISERROR(SEARCH($A17 ="text",AM7)))</xm:f>
            <xm:f>$A17 ="text"</xm:f>
            <x14:dxf>
              <fill>
                <patternFill>
                  <bgColor theme="7" tint="0.79998168889431442"/>
                </patternFill>
              </fill>
            </x14:dxf>
          </x14:cfRule>
          <xm:sqref>AM7</xm:sqref>
        </x14:conditionalFormatting>
        <x14:conditionalFormatting xmlns:xm="http://schemas.microsoft.com/office/excel/2006/main">
          <x14:cfRule type="containsText" priority="287" operator="containsText" id="{B04434EE-05F9-4930-BC2C-22D2B9B11A48}">
            <xm:f>NOT(ISERROR(SEARCH(#REF! ="text",AM8)))</xm:f>
            <xm:f>#REF! ="text"</xm:f>
            <x14:dxf>
              <fill>
                <patternFill>
                  <bgColor theme="7" tint="0.79998168889431442"/>
                </patternFill>
              </fill>
            </x14:dxf>
          </x14:cfRule>
          <xm:sqref>AM8</xm:sqref>
        </x14:conditionalFormatting>
        <x14:conditionalFormatting xmlns:xm="http://schemas.microsoft.com/office/excel/2006/main">
          <x14:cfRule type="containsText" priority="283" operator="containsText" id="{E2AB70E7-87E6-4B11-A535-496098F77CF4}">
            <xm:f>NOT(ISERROR(SEARCH($A16 ="text",AM6)))</xm:f>
            <xm:f>$A16 ="text"</xm:f>
            <x14:dxf>
              <fill>
                <patternFill>
                  <bgColor theme="7" tint="0.79998168889431442"/>
                </patternFill>
              </fill>
            </x14:dxf>
          </x14:cfRule>
          <xm:sqref>AM9 AM6</xm:sqref>
        </x14:conditionalFormatting>
        <x14:conditionalFormatting xmlns:xm="http://schemas.microsoft.com/office/excel/2006/main">
          <x14:cfRule type="containsText" priority="288" operator="containsText" id="{C57FDBC5-ED86-4B47-A487-081AB3FD4CAF}">
            <xm:f>NOT(ISERROR(SEARCH($A46 ="text",AM21)))</xm:f>
            <xm:f>$A46 ="text"</xm:f>
            <x14:dxf>
              <fill>
                <patternFill>
                  <bgColor theme="7" tint="0.79998168889431442"/>
                </patternFill>
              </fill>
            </x14:dxf>
          </x14:cfRule>
          <xm:sqref>AM21:AM22</xm:sqref>
        </x14:conditionalFormatting>
        <x14:conditionalFormatting xmlns:xm="http://schemas.microsoft.com/office/excel/2006/main">
          <x14:cfRule type="containsText" priority="289" operator="containsText" id="{B308A32C-3545-41A0-8CE9-90D06BD5CB77}">
            <xm:f>NOT(ISERROR(SEARCH(#REF! ="text",AM9)))</xm:f>
            <xm:f>#REF! ="text"</xm:f>
            <x14:dxf>
              <fill>
                <patternFill>
                  <bgColor theme="7" tint="0.79998168889431442"/>
                </patternFill>
              </fill>
            </x14:dxf>
          </x14:cfRule>
          <xm:sqref>AM9</xm:sqref>
        </x14:conditionalFormatting>
        <x14:conditionalFormatting xmlns:xm="http://schemas.microsoft.com/office/excel/2006/main">
          <x14:cfRule type="containsText" priority="279" operator="containsText" id="{7C0ED3E3-38F4-4244-B2D7-0CEF5FDBA493}">
            <xm:f>NOT(ISERROR(SEARCH($A12 ="text",AE5)))</xm:f>
            <xm:f>$A12 ="text"</xm:f>
            <x14:dxf>
              <fill>
                <patternFill>
                  <bgColor theme="7" tint="0.79998168889431442"/>
                </patternFill>
              </fill>
            </x14:dxf>
          </x14:cfRule>
          <xm:sqref>AE5:AL5</xm:sqref>
        </x14:conditionalFormatting>
        <x14:conditionalFormatting xmlns:xm="http://schemas.microsoft.com/office/excel/2006/main">
          <x14:cfRule type="containsText" priority="277" operator="containsText" id="{CC12266E-F620-4C4C-98CA-098EBED63FE7}">
            <xm:f>NOT(ISERROR(SEARCH($A28 ="text",AU23)))</xm:f>
            <xm:f>$A28 ="text"</xm:f>
            <x14:dxf>
              <fill>
                <patternFill>
                  <bgColor theme="7" tint="0.79998168889431442"/>
                </patternFill>
              </fill>
            </x14:dxf>
          </x14:cfRule>
          <xm:sqref>AU23:BZ1048576</xm:sqref>
        </x14:conditionalFormatting>
        <x14:conditionalFormatting xmlns:xm="http://schemas.microsoft.com/office/excel/2006/main">
          <x14:cfRule type="containsText" priority="276" operator="containsText" id="{67D3379B-FDBC-4DB5-B2BD-D0B178E9702C}">
            <xm:f>NOT(ISERROR(SEARCH(#REF! ="text",AU6)))</xm:f>
            <xm:f>#REF! ="text"</xm:f>
            <x14:dxf>
              <fill>
                <patternFill>
                  <bgColor theme="7" tint="0.79998168889431442"/>
                </patternFill>
              </fill>
            </x14:dxf>
          </x14:cfRule>
          <xm:sqref>AW6 AU6 AY6 BA6</xm:sqref>
        </x14:conditionalFormatting>
        <x14:conditionalFormatting xmlns:xm="http://schemas.microsoft.com/office/excel/2006/main">
          <x14:cfRule type="containsText" priority="274" operator="containsText" id="{F429B681-98EA-48C8-93C1-A2FDEC00854B}">
            <xm:f>NOT(ISERROR(SEARCH(#REF! ="text",AV6)))</xm:f>
            <xm:f>#REF! ="text"</xm:f>
            <x14:dxf>
              <fill>
                <patternFill>
                  <bgColor theme="7" tint="0.79998168889431442"/>
                </patternFill>
              </fill>
            </x14:dxf>
          </x14:cfRule>
          <xm:sqref>AV6 AX6 AZ6 BB6</xm:sqref>
        </x14:conditionalFormatting>
        <x14:conditionalFormatting xmlns:xm="http://schemas.microsoft.com/office/excel/2006/main">
          <x14:cfRule type="containsText" priority="272" operator="containsText" id="{86A37E7F-3304-4CFB-91D1-0130B07BA7D9}">
            <xm:f>NOT(ISERROR(SEARCH(#REF! ="text",BC6)))</xm:f>
            <xm:f>#REF! ="text"</xm:f>
            <x14:dxf>
              <fill>
                <patternFill>
                  <bgColor theme="7" tint="0.79998168889431442"/>
                </patternFill>
              </fill>
            </x14:dxf>
          </x14:cfRule>
          <xm:sqref>BE6 BC6 BG6 BI6</xm:sqref>
        </x14:conditionalFormatting>
        <x14:conditionalFormatting xmlns:xm="http://schemas.microsoft.com/office/excel/2006/main">
          <x14:cfRule type="containsText" priority="270" operator="containsText" id="{1407E443-DFB0-434A-89C5-E3568BEB5881}">
            <xm:f>NOT(ISERROR(SEARCH(#REF! ="text",BD6)))</xm:f>
            <xm:f>#REF! ="text"</xm:f>
            <x14:dxf>
              <fill>
                <patternFill>
                  <bgColor theme="7" tint="0.79998168889431442"/>
                </patternFill>
              </fill>
            </x14:dxf>
          </x14:cfRule>
          <xm:sqref>BD6 BF6 BH6 BJ6</xm:sqref>
        </x14:conditionalFormatting>
        <x14:conditionalFormatting xmlns:xm="http://schemas.microsoft.com/office/excel/2006/main">
          <x14:cfRule type="containsText" priority="268" operator="containsText" id="{767CDFD0-1575-439A-8190-566BAE144DBB}">
            <xm:f>NOT(ISERROR(SEARCH(#REF! ="text",BK6)))</xm:f>
            <xm:f>#REF! ="text"</xm:f>
            <x14:dxf>
              <fill>
                <patternFill>
                  <bgColor theme="7" tint="0.79998168889431442"/>
                </patternFill>
              </fill>
            </x14:dxf>
          </x14:cfRule>
          <xm:sqref>BM6 BK6 BO6 BQ6</xm:sqref>
        </x14:conditionalFormatting>
        <x14:conditionalFormatting xmlns:xm="http://schemas.microsoft.com/office/excel/2006/main">
          <x14:cfRule type="containsText" priority="266" operator="containsText" id="{60604834-930D-4AFB-8B39-085E88ED07B1}">
            <xm:f>NOT(ISERROR(SEARCH(#REF! ="text",BL6)))</xm:f>
            <xm:f>#REF! ="text"</xm:f>
            <x14:dxf>
              <fill>
                <patternFill>
                  <bgColor theme="7" tint="0.79998168889431442"/>
                </patternFill>
              </fill>
            </x14:dxf>
          </x14:cfRule>
          <xm:sqref>BL6 BN6 BP6 BR6</xm:sqref>
        </x14:conditionalFormatting>
        <x14:conditionalFormatting xmlns:xm="http://schemas.microsoft.com/office/excel/2006/main">
          <x14:cfRule type="containsText" priority="264" operator="containsText" id="{E6D1E998-52D1-4FD3-8558-5B9FE8D63F93}">
            <xm:f>NOT(ISERROR(SEARCH(#REF! ="text",BS6)))</xm:f>
            <xm:f>#REF! ="text"</xm:f>
            <x14:dxf>
              <fill>
                <patternFill>
                  <bgColor theme="7" tint="0.79998168889431442"/>
                </patternFill>
              </fill>
            </x14:dxf>
          </x14:cfRule>
          <xm:sqref>BU6 BS6 BW6 BY6</xm:sqref>
        </x14:conditionalFormatting>
        <x14:conditionalFormatting xmlns:xm="http://schemas.microsoft.com/office/excel/2006/main">
          <x14:cfRule type="containsText" priority="262" operator="containsText" id="{2D92DA5C-3EF0-46E6-B34E-8703911959CB}">
            <xm:f>NOT(ISERROR(SEARCH(#REF! ="text",BT6)))</xm:f>
            <xm:f>#REF! ="text"</xm:f>
            <x14:dxf>
              <fill>
                <patternFill>
                  <bgColor theme="7" tint="0.79998168889431442"/>
                </patternFill>
              </fill>
            </x14:dxf>
          </x14:cfRule>
          <xm:sqref>BT6 BV6 BX6 BZ6</xm:sqref>
        </x14:conditionalFormatting>
        <x14:conditionalFormatting xmlns:xm="http://schemas.microsoft.com/office/excel/2006/main">
          <x14:cfRule type="containsText" priority="260" operator="containsText" id="{A57381A5-FCDA-4A0D-83C1-7FB4594DC2F4}">
            <xm:f>NOT(ISERROR(SEARCH($A12 ="text",AU5)))</xm:f>
            <xm:f>$A12 ="text"</xm:f>
            <x14:dxf>
              <fill>
                <patternFill>
                  <bgColor theme="7" tint="0.79998168889431442"/>
                </patternFill>
              </fill>
            </x14:dxf>
          </x14:cfRule>
          <xm:sqref>AU5:BB5</xm:sqref>
        </x14:conditionalFormatting>
        <x14:conditionalFormatting xmlns:xm="http://schemas.microsoft.com/office/excel/2006/main">
          <x14:cfRule type="containsText" priority="259" operator="containsText" id="{27412AA1-D354-4484-9E16-C2725E560A95}">
            <xm:f>NOT(ISERROR(SEARCH($A12 ="text",BC5)))</xm:f>
            <xm:f>$A12 ="text"</xm:f>
            <x14:dxf>
              <fill>
                <patternFill>
                  <bgColor theme="7" tint="0.79998168889431442"/>
                </patternFill>
              </fill>
            </x14:dxf>
          </x14:cfRule>
          <xm:sqref>BC5:BJ5</xm:sqref>
        </x14:conditionalFormatting>
        <x14:conditionalFormatting xmlns:xm="http://schemas.microsoft.com/office/excel/2006/main">
          <x14:cfRule type="containsText" priority="258" operator="containsText" id="{A6064E9C-4CE0-437B-BB2A-1F5C4B15FEB6}">
            <xm:f>NOT(ISERROR(SEARCH($A12 ="text",BK5)))</xm:f>
            <xm:f>$A12 ="text"</xm:f>
            <x14:dxf>
              <fill>
                <patternFill>
                  <bgColor theme="7" tint="0.79998168889431442"/>
                </patternFill>
              </fill>
            </x14:dxf>
          </x14:cfRule>
          <xm:sqref>BK5:BR5</xm:sqref>
        </x14:conditionalFormatting>
        <x14:conditionalFormatting xmlns:xm="http://schemas.microsoft.com/office/excel/2006/main">
          <x14:cfRule type="containsText" priority="257" operator="containsText" id="{DF8E7C89-F647-418C-88E3-9E84B64C463B}">
            <xm:f>NOT(ISERROR(SEARCH($A12 ="text",BS5)))</xm:f>
            <xm:f>$A12 ="text"</xm:f>
            <x14:dxf>
              <fill>
                <patternFill>
                  <bgColor theme="7" tint="0.79998168889431442"/>
                </patternFill>
              </fill>
            </x14:dxf>
          </x14:cfRule>
          <xm:sqref>BS5:BZ5</xm:sqref>
        </x14:conditionalFormatting>
        <x14:conditionalFormatting xmlns:xm="http://schemas.microsoft.com/office/excel/2006/main">
          <x14:cfRule type="containsText" priority="9116" operator="containsText" id="{EF5508CB-8C94-664F-BD44-B9D943687DCC}">
            <xm:f>NOT(ISERROR(SEARCH(#REF! ="text",A18)))</xm:f>
            <xm:f>#REF! ="text"</xm:f>
            <x14:dxf>
              <fill>
                <patternFill>
                  <bgColor theme="7" tint="0.79998168889431442"/>
                </patternFill>
              </fill>
            </x14:dxf>
          </x14:cfRule>
          <xm:sqref>A21:A22 P18:AD20 AN18:AT20</xm:sqref>
        </x14:conditionalFormatting>
        <x14:conditionalFormatting xmlns:xm="http://schemas.microsoft.com/office/excel/2006/main">
          <x14:cfRule type="containsText" priority="9130" operator="containsText" id="{D8EF68C4-BA60-5940-87E6-632A8F9612CA}">
            <xm:f>NOT(ISERROR(SEARCH(#REF! ="text",A21)))</xm:f>
            <xm:f>#REF! ="text"</xm:f>
            <x14:dxf>
              <fill>
                <patternFill>
                  <bgColor theme="7" tint="0.79998168889431442"/>
                </patternFill>
              </fill>
            </x14:dxf>
          </x14:cfRule>
          <xm:sqref>A21:A22</xm:sqref>
        </x14:conditionalFormatting>
        <x14:conditionalFormatting xmlns:xm="http://schemas.microsoft.com/office/excel/2006/main">
          <x14:cfRule type="containsText" priority="9131" operator="containsText" id="{485995A5-2FC0-7F48-A37F-BC6A76A465C9}">
            <xm:f>NOT(ISERROR(SEARCH(#REF! ="text",A21)))</xm:f>
            <xm:f>#REF! ="text"</xm:f>
            <x14:dxf>
              <fill>
                <patternFill>
                  <bgColor theme="7" tint="0.79998168889431442"/>
                </patternFill>
              </fill>
            </x14:dxf>
          </x14:cfRule>
          <xm:sqref>A21:A22 W21:AD22 AM21:AT22</xm:sqref>
        </x14:conditionalFormatting>
        <x14:conditionalFormatting xmlns:xm="http://schemas.microsoft.com/office/excel/2006/main">
          <x14:cfRule type="containsText" priority="193" operator="containsText" id="{21A5E86F-DA08-4F4E-840A-15946EFC3A5D}">
            <xm:f>NOT(ISERROR(SEARCH(#REF! ="text",AM11)))</xm:f>
            <xm:f>#REF! ="text"</xm:f>
            <x14:dxf>
              <fill>
                <patternFill>
                  <bgColor theme="7" tint="0.79998168889431442"/>
                </patternFill>
              </fill>
            </x14:dxf>
          </x14:cfRule>
          <xm:sqref>AM11</xm:sqref>
        </x14:conditionalFormatting>
        <x14:conditionalFormatting xmlns:xm="http://schemas.microsoft.com/office/excel/2006/main">
          <x14:cfRule type="containsText" priority="176" operator="containsText" id="{0D37A563-A31A-4196-8B5A-B9444D92EEFD}">
            <xm:f>NOT(ISERROR(SEARCH(#REF! ="text",AM12)))</xm:f>
            <xm:f>#REF! ="text"</xm:f>
            <x14:dxf>
              <fill>
                <patternFill>
                  <bgColor theme="7" tint="0.79998168889431442"/>
                </patternFill>
              </fill>
            </x14:dxf>
          </x14:cfRule>
          <xm:sqref>AM12:AM20</xm:sqref>
        </x14:conditionalFormatting>
        <x14:conditionalFormatting xmlns:xm="http://schemas.microsoft.com/office/excel/2006/main">
          <x14:cfRule type="containsText" priority="9630" operator="containsText" id="{EF5508CB-8C94-664F-BD44-B9D943687DCC}">
            <xm:f>NOT(ISERROR(SEARCH($A1 ="text",A1048562)))</xm:f>
            <xm:f>$A1 ="text"</xm:f>
            <x14:dxf>
              <fill>
                <patternFill>
                  <bgColor theme="7" tint="0.79998168889431442"/>
                </patternFill>
              </fill>
            </x14:dxf>
          </x14:cfRule>
          <xm:sqref>W1048573:AT1048576 A1048562:E1048572 G1048562:N1048572 CA1048562:XFD1048572</xm:sqref>
        </x14:conditionalFormatting>
        <x14:conditionalFormatting xmlns:xm="http://schemas.microsoft.com/office/excel/2006/main">
          <x14:cfRule type="containsText" priority="9647" operator="containsText" id="{41FB7D7E-78B3-47D4-AC4F-FB8E3BA961ED}">
            <xm:f>NOT(ISERROR(SEARCH($A11 ="text",A3)))</xm:f>
            <xm:f>$A11 ="text"</xm:f>
            <x14:dxf>
              <fill>
                <patternFill>
                  <bgColor theme="7" tint="0.79998168889431442"/>
                </patternFill>
              </fill>
            </x14:dxf>
          </x14:cfRule>
          <xm:sqref>A3 AU3:BZ3 D4</xm:sqref>
        </x14:conditionalFormatting>
        <x14:conditionalFormatting xmlns:xm="http://schemas.microsoft.com/office/excel/2006/main">
          <x14:cfRule type="containsText" priority="9653" operator="containsText" id="{EF5508CB-8C94-664F-BD44-B9D943687DCC}">
            <xm:f>NOT(ISERROR(SEARCH($A11 ="text",O1048573)))</xm:f>
            <xm:f>$A11 ="text"</xm:f>
            <x14:dxf>
              <fill>
                <patternFill>
                  <bgColor theme="7" tint="0.79998168889431442"/>
                </patternFill>
              </fill>
            </x14:dxf>
          </x14:cfRule>
          <xm:sqref>O1048573:V1048576</xm:sqref>
        </x14:conditionalFormatting>
        <x14:conditionalFormatting xmlns:xm="http://schemas.microsoft.com/office/excel/2006/main">
          <x14:cfRule type="containsText" priority="9672" operator="containsText" id="{EF5508CB-8C94-664F-BD44-B9D943687DCC}">
            <xm:f>NOT(ISERROR(SEARCH($A10 ="text",A1048573)))</xm:f>
            <xm:f>$A10 ="text"</xm:f>
            <x14:dxf>
              <fill>
                <patternFill>
                  <bgColor theme="7" tint="0.79998168889431442"/>
                </patternFill>
              </fill>
            </x14:dxf>
          </x14:cfRule>
          <xm:sqref>A1048573:E1048576 G1048573:N1048576 CA1048573:XFD1048576</xm:sqref>
        </x14:conditionalFormatting>
        <x14:conditionalFormatting xmlns:xm="http://schemas.microsoft.com/office/excel/2006/main">
          <x14:cfRule type="containsText" priority="9699" operator="containsText" id="{EF5508CB-8C94-664F-BD44-B9D943687DCC}">
            <xm:f>NOT(ISERROR(SEARCH($A1 ="text",W1048560)))</xm:f>
            <xm:f>$A1 ="text"</xm:f>
            <x14:dxf>
              <fill>
                <patternFill>
                  <bgColor theme="7" tint="0.79998168889431442"/>
                </patternFill>
              </fill>
            </x14:dxf>
          </x14:cfRule>
          <xm:sqref>W1048560:AT1048572</xm:sqref>
        </x14:conditionalFormatting>
        <x14:conditionalFormatting xmlns:xm="http://schemas.microsoft.com/office/excel/2006/main">
          <x14:cfRule type="containsText" priority="9701" operator="containsText" id="{EF5508CB-8C94-664F-BD44-B9D943687DCC}">
            <xm:f>NOT(ISERROR(SEARCH($A1 ="text",O1048561)))</xm:f>
            <xm:f>$A1 ="text"</xm:f>
            <x14:dxf>
              <fill>
                <patternFill>
                  <bgColor theme="7" tint="0.79998168889431442"/>
                </patternFill>
              </fill>
            </x14:dxf>
          </x14:cfRule>
          <xm:sqref>O1048561:V1048572</xm:sqref>
        </x14:conditionalFormatting>
        <x14:conditionalFormatting xmlns:xm="http://schemas.microsoft.com/office/excel/2006/main">
          <x14:cfRule type="containsText" priority="79" operator="containsText" id="{E6440040-4B42-4B48-B9AA-5C75C2153C8D}">
            <xm:f>NOT(ISERROR(SEARCH(#REF! ="text",AE8)))</xm:f>
            <xm:f>#REF! ="text"</xm:f>
            <x14:dxf>
              <fill>
                <patternFill>
                  <bgColor theme="7" tint="0.79998168889431442"/>
                </patternFill>
              </fill>
            </x14:dxf>
          </x14:cfRule>
          <xm:sqref>AE8:AL9</xm:sqref>
        </x14:conditionalFormatting>
        <x14:conditionalFormatting xmlns:xm="http://schemas.microsoft.com/office/excel/2006/main">
          <x14:cfRule type="containsText" priority="76" operator="containsText" id="{BE4C3AC7-0111-4B97-97FD-18C9E49F4B34}">
            <xm:f>NOT(ISERROR(SEARCH($A15 ="text",AE10)))</xm:f>
            <xm:f>$A15 ="text"</xm:f>
            <x14:dxf>
              <fill>
                <patternFill>
                  <bgColor theme="7" tint="0.79998168889431442"/>
                </patternFill>
              </fill>
            </x14:dxf>
          </x14:cfRule>
          <xm:sqref>AF11:AL17 AE10:AL10</xm:sqref>
        </x14:conditionalFormatting>
        <x14:conditionalFormatting xmlns:xm="http://schemas.microsoft.com/office/excel/2006/main">
          <x14:cfRule type="containsText" priority="77" operator="containsText" id="{DE76E7AA-794B-4158-BC26-441AA2969A0B}">
            <xm:f>NOT(ISERROR(SEARCH(#REF! ="text",AE11)))</xm:f>
            <xm:f>#REF! ="text"</xm:f>
            <x14:dxf>
              <fill>
                <patternFill>
                  <bgColor theme="7" tint="0.79998168889431442"/>
                </patternFill>
              </fill>
            </x14:dxf>
          </x14:cfRule>
          <xm:sqref>AE11:AE20</xm:sqref>
        </x14:conditionalFormatting>
        <x14:conditionalFormatting xmlns:xm="http://schemas.microsoft.com/office/excel/2006/main">
          <x14:cfRule type="containsText" priority="75" operator="containsText" id="{DD94F032-F8CB-4698-B2A0-765093AF4391}">
            <xm:f>NOT(ISERROR(SEARCH($A17 ="text",AE7)))</xm:f>
            <xm:f>$A17 ="text"</xm:f>
            <x14:dxf>
              <fill>
                <patternFill>
                  <bgColor theme="7" tint="0.79998168889431442"/>
                </patternFill>
              </fill>
            </x14:dxf>
          </x14:cfRule>
          <xm:sqref>AE7:AL7</xm:sqref>
        </x14:conditionalFormatting>
        <x14:conditionalFormatting xmlns:xm="http://schemas.microsoft.com/office/excel/2006/main">
          <x14:cfRule type="containsText" priority="73" operator="containsText" id="{A95F0FB7-F74F-4DCC-AC3E-35F5E5BB470E}">
            <xm:f>NOT(ISERROR(SEARCH($A117 ="text",AE21)))</xm:f>
            <xm:f>$A117 ="text"</xm:f>
            <x14:dxf>
              <fill>
                <patternFill>
                  <bgColor theme="7" tint="0.79998168889431442"/>
                </patternFill>
              </fill>
            </x14:dxf>
          </x14:cfRule>
          <xm:sqref>AE21:AL22</xm:sqref>
        </x14:conditionalFormatting>
        <x14:conditionalFormatting xmlns:xm="http://schemas.microsoft.com/office/excel/2006/main">
          <x14:cfRule type="containsText" priority="80" operator="containsText" id="{E82E1DC3-FBFC-4A5A-89FF-2EBEC5327076}">
            <xm:f>NOT(ISERROR(SEARCH(#REF! ="text",AF18)))</xm:f>
            <xm:f>#REF! ="text"</xm:f>
            <x14:dxf>
              <fill>
                <patternFill>
                  <bgColor theme="7" tint="0.79998168889431442"/>
                </patternFill>
              </fill>
            </x14:dxf>
          </x14:cfRule>
          <xm:sqref>AF18:AL20</xm:sqref>
        </x14:conditionalFormatting>
        <x14:conditionalFormatting xmlns:xm="http://schemas.microsoft.com/office/excel/2006/main">
          <x14:cfRule type="containsText" priority="61" operator="containsText" id="{F1784A0F-9BDB-46F3-96CB-6E0C8E8D6E9A}">
            <xm:f>NOT(ISERROR(SEARCH(#REF! ="text",AU8)))</xm:f>
            <xm:f>#REF! ="text"</xm:f>
            <x14:dxf>
              <fill>
                <patternFill>
                  <bgColor theme="7" tint="0.79998168889431442"/>
                </patternFill>
              </fill>
            </x14:dxf>
          </x14:cfRule>
          <xm:sqref>AU8:BB9</xm:sqref>
        </x14:conditionalFormatting>
        <x14:conditionalFormatting xmlns:xm="http://schemas.microsoft.com/office/excel/2006/main">
          <x14:cfRule type="containsText" priority="58" operator="containsText" id="{9BB5D04B-92FF-417B-AA32-E066E579A03F}">
            <xm:f>NOT(ISERROR(SEARCH($A15 ="text",AU10)))</xm:f>
            <xm:f>$A15 ="text"</xm:f>
            <x14:dxf>
              <fill>
                <patternFill>
                  <bgColor theme="7" tint="0.79998168889431442"/>
                </patternFill>
              </fill>
            </x14:dxf>
          </x14:cfRule>
          <xm:sqref>AV11:BB17 AU10:BB10</xm:sqref>
        </x14:conditionalFormatting>
        <x14:conditionalFormatting xmlns:xm="http://schemas.microsoft.com/office/excel/2006/main">
          <x14:cfRule type="containsText" priority="59" operator="containsText" id="{0381593A-AD4A-4348-B61B-A10127550215}">
            <xm:f>NOT(ISERROR(SEARCH(#REF! ="text",AU11)))</xm:f>
            <xm:f>#REF! ="text"</xm:f>
            <x14:dxf>
              <fill>
                <patternFill>
                  <bgColor theme="7" tint="0.79998168889431442"/>
                </patternFill>
              </fill>
            </x14:dxf>
          </x14:cfRule>
          <xm:sqref>AU11:AU20</xm:sqref>
        </x14:conditionalFormatting>
        <x14:conditionalFormatting xmlns:xm="http://schemas.microsoft.com/office/excel/2006/main">
          <x14:cfRule type="containsText" priority="57" operator="containsText" id="{F8D0A0C0-C7DD-441F-B723-DF6D114FB037}">
            <xm:f>NOT(ISERROR(SEARCH($A17 ="text",AU7)))</xm:f>
            <xm:f>$A17 ="text"</xm:f>
            <x14:dxf>
              <fill>
                <patternFill>
                  <bgColor theme="7" tint="0.79998168889431442"/>
                </patternFill>
              </fill>
            </x14:dxf>
          </x14:cfRule>
          <xm:sqref>AU7:BB7</xm:sqref>
        </x14:conditionalFormatting>
        <x14:conditionalFormatting xmlns:xm="http://schemas.microsoft.com/office/excel/2006/main">
          <x14:cfRule type="containsText" priority="55" operator="containsText" id="{EBE453C3-A94B-4E09-BBF6-E79944B4641C}">
            <xm:f>NOT(ISERROR(SEARCH($A117 ="text",AU21)))</xm:f>
            <xm:f>$A117 ="text"</xm:f>
            <x14:dxf>
              <fill>
                <patternFill>
                  <bgColor theme="7" tint="0.79998168889431442"/>
                </patternFill>
              </fill>
            </x14:dxf>
          </x14:cfRule>
          <xm:sqref>AU21:BB22</xm:sqref>
        </x14:conditionalFormatting>
        <x14:conditionalFormatting xmlns:xm="http://schemas.microsoft.com/office/excel/2006/main">
          <x14:cfRule type="containsText" priority="62" operator="containsText" id="{A10CB304-68D7-46A7-AEC2-4EF08D47246F}">
            <xm:f>NOT(ISERROR(SEARCH(#REF! ="text",AV18)))</xm:f>
            <xm:f>#REF! ="text"</xm:f>
            <x14:dxf>
              <fill>
                <patternFill>
                  <bgColor theme="7" tint="0.79998168889431442"/>
                </patternFill>
              </fill>
            </x14:dxf>
          </x14:cfRule>
          <xm:sqref>AV18:BB20</xm:sqref>
        </x14:conditionalFormatting>
        <x14:conditionalFormatting xmlns:xm="http://schemas.microsoft.com/office/excel/2006/main">
          <x14:cfRule type="containsText" priority="43" operator="containsText" id="{BBB08F08-67C7-45BA-81B4-A795D5532D66}">
            <xm:f>NOT(ISERROR(SEARCH(#REF! ="text",BC8)))</xm:f>
            <xm:f>#REF! ="text"</xm:f>
            <x14:dxf>
              <fill>
                <patternFill>
                  <bgColor theme="7" tint="0.79998168889431442"/>
                </patternFill>
              </fill>
            </x14:dxf>
          </x14:cfRule>
          <xm:sqref>BC8:BJ9</xm:sqref>
        </x14:conditionalFormatting>
        <x14:conditionalFormatting xmlns:xm="http://schemas.microsoft.com/office/excel/2006/main">
          <x14:cfRule type="containsText" priority="40" operator="containsText" id="{524BC8BD-3108-4080-AE4E-5ADA4DC7C9E6}">
            <xm:f>NOT(ISERROR(SEARCH($A15 ="text",BC10)))</xm:f>
            <xm:f>$A15 ="text"</xm:f>
            <x14:dxf>
              <fill>
                <patternFill>
                  <bgColor theme="7" tint="0.79998168889431442"/>
                </patternFill>
              </fill>
            </x14:dxf>
          </x14:cfRule>
          <xm:sqref>BD11:BJ17 BC10:BJ10</xm:sqref>
        </x14:conditionalFormatting>
        <x14:conditionalFormatting xmlns:xm="http://schemas.microsoft.com/office/excel/2006/main">
          <x14:cfRule type="containsText" priority="41" operator="containsText" id="{B3689B3A-4741-434C-8EC7-3860C3F798AB}">
            <xm:f>NOT(ISERROR(SEARCH(#REF! ="text",BC11)))</xm:f>
            <xm:f>#REF! ="text"</xm:f>
            <x14:dxf>
              <fill>
                <patternFill>
                  <bgColor theme="7" tint="0.79998168889431442"/>
                </patternFill>
              </fill>
            </x14:dxf>
          </x14:cfRule>
          <xm:sqref>BC11:BC20</xm:sqref>
        </x14:conditionalFormatting>
        <x14:conditionalFormatting xmlns:xm="http://schemas.microsoft.com/office/excel/2006/main">
          <x14:cfRule type="containsText" priority="39" operator="containsText" id="{43FDB3C4-4438-4373-8B49-F0030E80F231}">
            <xm:f>NOT(ISERROR(SEARCH($A17 ="text",BC7)))</xm:f>
            <xm:f>$A17 ="text"</xm:f>
            <x14:dxf>
              <fill>
                <patternFill>
                  <bgColor theme="7" tint="0.79998168889431442"/>
                </patternFill>
              </fill>
            </x14:dxf>
          </x14:cfRule>
          <xm:sqref>BC7:BJ7</xm:sqref>
        </x14:conditionalFormatting>
        <x14:conditionalFormatting xmlns:xm="http://schemas.microsoft.com/office/excel/2006/main">
          <x14:cfRule type="containsText" priority="37" operator="containsText" id="{D70B20BC-5797-45A3-A967-763A62B2ECA0}">
            <xm:f>NOT(ISERROR(SEARCH($A117 ="text",BC21)))</xm:f>
            <xm:f>$A117 ="text"</xm:f>
            <x14:dxf>
              <fill>
                <patternFill>
                  <bgColor theme="7" tint="0.79998168889431442"/>
                </patternFill>
              </fill>
            </x14:dxf>
          </x14:cfRule>
          <xm:sqref>BC21:BJ22</xm:sqref>
        </x14:conditionalFormatting>
        <x14:conditionalFormatting xmlns:xm="http://schemas.microsoft.com/office/excel/2006/main">
          <x14:cfRule type="containsText" priority="44" operator="containsText" id="{48FE2EE5-2141-4B71-98A7-950A0BC3785B}">
            <xm:f>NOT(ISERROR(SEARCH(#REF! ="text",BD18)))</xm:f>
            <xm:f>#REF! ="text"</xm:f>
            <x14:dxf>
              <fill>
                <patternFill>
                  <bgColor theme="7" tint="0.79998168889431442"/>
                </patternFill>
              </fill>
            </x14:dxf>
          </x14:cfRule>
          <xm:sqref>BD18:BJ20</xm:sqref>
        </x14:conditionalFormatting>
        <x14:conditionalFormatting xmlns:xm="http://schemas.microsoft.com/office/excel/2006/main">
          <x14:cfRule type="containsText" priority="25" operator="containsText" id="{DC142A90-F9F8-4012-95D9-AFA659796490}">
            <xm:f>NOT(ISERROR(SEARCH(#REF! ="text",BK8)))</xm:f>
            <xm:f>#REF! ="text"</xm:f>
            <x14:dxf>
              <fill>
                <patternFill>
                  <bgColor theme="7" tint="0.79998168889431442"/>
                </patternFill>
              </fill>
            </x14:dxf>
          </x14:cfRule>
          <xm:sqref>BK8:BR9</xm:sqref>
        </x14:conditionalFormatting>
        <x14:conditionalFormatting xmlns:xm="http://schemas.microsoft.com/office/excel/2006/main">
          <x14:cfRule type="containsText" priority="22" operator="containsText" id="{DB1DA6A6-4257-46BC-B39F-C76E1A339A67}">
            <xm:f>NOT(ISERROR(SEARCH($A15 ="text",BK10)))</xm:f>
            <xm:f>$A15 ="text"</xm:f>
            <x14:dxf>
              <fill>
                <patternFill>
                  <bgColor theme="7" tint="0.79998168889431442"/>
                </patternFill>
              </fill>
            </x14:dxf>
          </x14:cfRule>
          <xm:sqref>BL11:BR17 BK10:BR10</xm:sqref>
        </x14:conditionalFormatting>
        <x14:conditionalFormatting xmlns:xm="http://schemas.microsoft.com/office/excel/2006/main">
          <x14:cfRule type="containsText" priority="23" operator="containsText" id="{0F3E5DE2-AFF4-40AD-AB76-939384FE2C6B}">
            <xm:f>NOT(ISERROR(SEARCH(#REF! ="text",BK11)))</xm:f>
            <xm:f>#REF! ="text"</xm:f>
            <x14:dxf>
              <fill>
                <patternFill>
                  <bgColor theme="7" tint="0.79998168889431442"/>
                </patternFill>
              </fill>
            </x14:dxf>
          </x14:cfRule>
          <xm:sqref>BK11:BK20</xm:sqref>
        </x14:conditionalFormatting>
        <x14:conditionalFormatting xmlns:xm="http://schemas.microsoft.com/office/excel/2006/main">
          <x14:cfRule type="containsText" priority="21" operator="containsText" id="{75AD62A4-CA77-4D21-976B-C5A83103F3DD}">
            <xm:f>NOT(ISERROR(SEARCH($A17 ="text",BK7)))</xm:f>
            <xm:f>$A17 ="text"</xm:f>
            <x14:dxf>
              <fill>
                <patternFill>
                  <bgColor theme="7" tint="0.79998168889431442"/>
                </patternFill>
              </fill>
            </x14:dxf>
          </x14:cfRule>
          <xm:sqref>BK7:BR7</xm:sqref>
        </x14:conditionalFormatting>
        <x14:conditionalFormatting xmlns:xm="http://schemas.microsoft.com/office/excel/2006/main">
          <x14:cfRule type="containsText" priority="19" operator="containsText" id="{B61ADD06-7281-431B-BE51-CD76C71E737D}">
            <xm:f>NOT(ISERROR(SEARCH($A117 ="text",BK21)))</xm:f>
            <xm:f>$A117 ="text"</xm:f>
            <x14:dxf>
              <fill>
                <patternFill>
                  <bgColor theme="7" tint="0.79998168889431442"/>
                </patternFill>
              </fill>
            </x14:dxf>
          </x14:cfRule>
          <xm:sqref>BK21:BR22</xm:sqref>
        </x14:conditionalFormatting>
        <x14:conditionalFormatting xmlns:xm="http://schemas.microsoft.com/office/excel/2006/main">
          <x14:cfRule type="containsText" priority="26" operator="containsText" id="{3C309019-EE60-4BCD-B580-F40C21F62540}">
            <xm:f>NOT(ISERROR(SEARCH(#REF! ="text",BL18)))</xm:f>
            <xm:f>#REF! ="text"</xm:f>
            <x14:dxf>
              <fill>
                <patternFill>
                  <bgColor theme="7" tint="0.79998168889431442"/>
                </patternFill>
              </fill>
            </x14:dxf>
          </x14:cfRule>
          <xm:sqref>BL18:BR20</xm:sqref>
        </x14:conditionalFormatting>
        <x14:conditionalFormatting xmlns:xm="http://schemas.microsoft.com/office/excel/2006/main">
          <x14:cfRule type="containsText" priority="7" operator="containsText" id="{C0C983DE-D508-4B57-A045-A8EB518B50A3}">
            <xm:f>NOT(ISERROR(SEARCH(#REF! ="text",BS8)))</xm:f>
            <xm:f>#REF! ="text"</xm:f>
            <x14:dxf>
              <fill>
                <patternFill>
                  <bgColor theme="7" tint="0.79998168889431442"/>
                </patternFill>
              </fill>
            </x14:dxf>
          </x14:cfRule>
          <xm:sqref>BS8:BZ9</xm:sqref>
        </x14:conditionalFormatting>
        <x14:conditionalFormatting xmlns:xm="http://schemas.microsoft.com/office/excel/2006/main">
          <x14:cfRule type="containsText" priority="4" operator="containsText" id="{DD3B0D15-2901-4841-A1F9-3758896B3897}">
            <xm:f>NOT(ISERROR(SEARCH($A15 ="text",BS10)))</xm:f>
            <xm:f>$A15 ="text"</xm:f>
            <x14:dxf>
              <fill>
                <patternFill>
                  <bgColor theme="7" tint="0.79998168889431442"/>
                </patternFill>
              </fill>
            </x14:dxf>
          </x14:cfRule>
          <xm:sqref>BT11:BZ17 BS10:BZ10</xm:sqref>
        </x14:conditionalFormatting>
        <x14:conditionalFormatting xmlns:xm="http://schemas.microsoft.com/office/excel/2006/main">
          <x14:cfRule type="containsText" priority="5" operator="containsText" id="{7F5C9B64-5C2A-40A3-A992-C0234253C195}">
            <xm:f>NOT(ISERROR(SEARCH(#REF! ="text",BS11)))</xm:f>
            <xm:f>#REF! ="text"</xm:f>
            <x14:dxf>
              <fill>
                <patternFill>
                  <bgColor theme="7" tint="0.79998168889431442"/>
                </patternFill>
              </fill>
            </x14:dxf>
          </x14:cfRule>
          <xm:sqref>BS11:BS20</xm:sqref>
        </x14:conditionalFormatting>
        <x14:conditionalFormatting xmlns:xm="http://schemas.microsoft.com/office/excel/2006/main">
          <x14:cfRule type="containsText" priority="3" operator="containsText" id="{33BEC1C2-2FCF-439F-9101-82596C1C6F32}">
            <xm:f>NOT(ISERROR(SEARCH($A17 ="text",BS7)))</xm:f>
            <xm:f>$A17 ="text"</xm:f>
            <x14:dxf>
              <fill>
                <patternFill>
                  <bgColor theme="7" tint="0.79998168889431442"/>
                </patternFill>
              </fill>
            </x14:dxf>
          </x14:cfRule>
          <xm:sqref>BS7:BZ7</xm:sqref>
        </x14:conditionalFormatting>
        <x14:conditionalFormatting xmlns:xm="http://schemas.microsoft.com/office/excel/2006/main">
          <x14:cfRule type="containsText" priority="1" operator="containsText" id="{B7F85CB5-1B09-4063-9D4E-40D4680AD9DF}">
            <xm:f>NOT(ISERROR(SEARCH($A117 ="text",BS21)))</xm:f>
            <xm:f>$A117 ="text"</xm:f>
            <x14:dxf>
              <fill>
                <patternFill>
                  <bgColor theme="7" tint="0.79998168889431442"/>
                </patternFill>
              </fill>
            </x14:dxf>
          </x14:cfRule>
          <xm:sqref>BS21:BZ22</xm:sqref>
        </x14:conditionalFormatting>
        <x14:conditionalFormatting xmlns:xm="http://schemas.microsoft.com/office/excel/2006/main">
          <x14:cfRule type="containsText" priority="8" operator="containsText" id="{A0C3307D-F714-4EE7-AB35-44DECDEAF56B}">
            <xm:f>NOT(ISERROR(SEARCH(#REF! ="text",BT18)))</xm:f>
            <xm:f>#REF! ="text"</xm:f>
            <x14:dxf>
              <fill>
                <patternFill>
                  <bgColor theme="7" tint="0.79998168889431442"/>
                </patternFill>
              </fill>
            </x14:dxf>
          </x14:cfRule>
          <xm:sqref>BT18:BZ20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Vishnu Unnikrishnan</cp:lastModifiedBy>
  <cp:revision/>
  <dcterms:created xsi:type="dcterms:W3CDTF">2020-03-28T16:54:59Z</dcterms:created>
  <dcterms:modified xsi:type="dcterms:W3CDTF">2022-10-04T21:45:53Z</dcterms:modified>
  <cp:category/>
  <cp:contentStatus/>
</cp:coreProperties>
</file>